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2040" windowWidth="11910" windowHeight="8475" tabRatio="902" activeTab="2"/>
  </bookViews>
  <sheets>
    <sheet name="Sundurliðunarbók2005" sheetId="1" r:id="rId1"/>
    <sheet name="Sundurliðunarbók2006" sheetId="2" r:id="rId2"/>
    <sheet name="Sundurliðunarbók2007k" sheetId="3" r:id="rId3"/>
  </sheets>
  <externalReferences>
    <externalReference r:id="rId6"/>
    <externalReference r:id="rId7"/>
  </externalReferences>
  <definedNames>
    <definedName name="Af">#REF!</definedName>
    <definedName name="Breyt1">#REF!</definedName>
    <definedName name="Breyt2">#REF!</definedName>
    <definedName name="CRITERIA">'[1]Lan98'!#REF!</definedName>
    <definedName name="EXTRACT">'[1]Lan98'!#REF!</definedName>
    <definedName name="Fj">#REF!</definedName>
    <definedName name="gogn_forsendur">#REF!</definedName>
    <definedName name="gogn_forsendur_ar">#REF!</definedName>
    <definedName name="gogn_malaflokkar">#REF!</definedName>
    <definedName name="gogn_malaflokkar_ar">#REF!</definedName>
    <definedName name="gogn_malaflokkar_malaflokkur">#REF!</definedName>
    <definedName name="gogn_reikningur">#REF!</definedName>
    <definedName name="gogn_reikningur_ar">#REF!</definedName>
    <definedName name="M">#REF!</definedName>
    <definedName name="MAN1">#REF!</definedName>
    <definedName name="MAN10">#REF!</definedName>
    <definedName name="MAN11">#REF!</definedName>
    <definedName name="MAN12">#REF!</definedName>
    <definedName name="MAN2">#REF!</definedName>
    <definedName name="MAN3">#REF!</definedName>
    <definedName name="MAN4">#REF!</definedName>
    <definedName name="MAN5">#REF!</definedName>
    <definedName name="MAN6">#REF!</definedName>
    <definedName name="MAN7">#REF!</definedName>
    <definedName name="MAN8">#REF!</definedName>
    <definedName name="MAN9">#REF!</definedName>
    <definedName name="_xlnm.Print_Area" localSheetId="0">'Sundurliðunarbók2005'!$A$1:$S$232</definedName>
    <definedName name="VT1">#REF!</definedName>
    <definedName name="VT10">#REF!</definedName>
    <definedName name="VT11">#REF!</definedName>
    <definedName name="VT12">#REF!</definedName>
    <definedName name="VT13">#REF!</definedName>
    <definedName name="VT2">#REF!</definedName>
    <definedName name="VT3">#REF!</definedName>
    <definedName name="VT4">#REF!</definedName>
    <definedName name="VT5">#REF!</definedName>
    <definedName name="VT6">#REF!</definedName>
    <definedName name="VT7">#REF!</definedName>
    <definedName name="VT8">#REF!</definedName>
    <definedName name="VT9">#REF!</definedName>
    <definedName name="VTM">#REF!</definedName>
  </definedNames>
  <calcPr fullCalcOnLoad="1"/>
</workbook>
</file>

<file path=xl/sharedStrings.xml><?xml version="1.0" encoding="utf-8"?>
<sst xmlns="http://schemas.openxmlformats.org/spreadsheetml/2006/main" count="1374" uniqueCount="407">
  <si>
    <t>S U N D U R L I Ð A Ð   R E K S T R A R Y F I R L I T   S V E I T A R S J Ó Ð S</t>
  </si>
  <si>
    <t>2 + 4</t>
  </si>
  <si>
    <t>Þar af</t>
  </si>
  <si>
    <t>þjónustu-</t>
  </si>
  <si>
    <t>eigna-</t>
  </si>
  <si>
    <t>endurgr.</t>
  </si>
  <si>
    <t>Vöru- og</t>
  </si>
  <si>
    <t>Skattar</t>
  </si>
  <si>
    <t>Fjármunat.</t>
  </si>
  <si>
    <t>Heildar-</t>
  </si>
  <si>
    <t>tekjur</t>
  </si>
  <si>
    <t>annarra</t>
  </si>
  <si>
    <t>Laun og</t>
  </si>
  <si>
    <t>og önnur</t>
  </si>
  <si>
    <t>og</t>
  </si>
  <si>
    <t>Samtals</t>
  </si>
  <si>
    <t>Niður-</t>
  </si>
  <si>
    <t>sveitarf.</t>
  </si>
  <si>
    <t>launat. gjöld</t>
  </si>
  <si>
    <t>kaup</t>
  </si>
  <si>
    <t>opinb. gj.</t>
  </si>
  <si>
    <t>fjármagnsgj.</t>
  </si>
  <si>
    <t>Afskriftir</t>
  </si>
  <si>
    <t>Annað</t>
  </si>
  <si>
    <t>gjöld</t>
  </si>
  <si>
    <t>staða</t>
  </si>
  <si>
    <t>00 Skatttekjur</t>
  </si>
  <si>
    <t>0 Skattar</t>
  </si>
  <si>
    <t>01 Útsvör</t>
  </si>
  <si>
    <t>06 Fasteignaskattur</t>
  </si>
  <si>
    <t>1 Framlög úr Jöfnunarsjóði sveitarfélaga</t>
  </si>
  <si>
    <t>3 Aðrar tekjur með skattaígildi</t>
  </si>
  <si>
    <t>33 Framleiðslugjald</t>
  </si>
  <si>
    <t>35 Lóðarleiga</t>
  </si>
  <si>
    <t>02 Félagsþjónusta</t>
  </si>
  <si>
    <t>0 Sameiginlegir liðir</t>
  </si>
  <si>
    <t>1 Félagsleg aðstoð</t>
  </si>
  <si>
    <t>11 Fjárhagsaðstoð</t>
  </si>
  <si>
    <t>15 Félagsleg heimaþjónusta</t>
  </si>
  <si>
    <t>16 Niðurgreiðsla dvalargjalda</t>
  </si>
  <si>
    <t>17 Niðurgreiðsla húsaleigu</t>
  </si>
  <si>
    <t>18 Húsaleigubætur</t>
  </si>
  <si>
    <t>19 Önnur félagsleg hjálp</t>
  </si>
  <si>
    <t>3 Þjónusta við börn og unglinga</t>
  </si>
  <si>
    <t>4 Þjónusta við aldraða</t>
  </si>
  <si>
    <t>5 Þjónusta við fatlaða</t>
  </si>
  <si>
    <t>6 Ýmis félagsþjónusta</t>
  </si>
  <si>
    <t>7 Ýmis lögbundin framlög</t>
  </si>
  <si>
    <t>73 Bjargráðsjóður</t>
  </si>
  <si>
    <t>74 Orlofssjóður húsmæðra</t>
  </si>
  <si>
    <t>75 Varasjóður viðbótarlána</t>
  </si>
  <si>
    <t>8 Ýmsir styrkir og framlög</t>
  </si>
  <si>
    <t>03 Heilbrigðismál</t>
  </si>
  <si>
    <t>2 Heilsuvernd</t>
  </si>
  <si>
    <t>04 Fræðslu- og uppeldismál</t>
  </si>
  <si>
    <t>01 Skólaskrifstofa</t>
  </si>
  <si>
    <t>09 Aðrir sameiginlegir liðir</t>
  </si>
  <si>
    <t>1 Leikskólar og dagvistun</t>
  </si>
  <si>
    <t>10 Sameiginlegir liðir</t>
  </si>
  <si>
    <t>11 Leikskólar</t>
  </si>
  <si>
    <t>11.01 Leikskóli 1</t>
  </si>
  <si>
    <t>11.02 Leikskóli 2</t>
  </si>
  <si>
    <t>11.03 Leikskóli 3</t>
  </si>
  <si>
    <t>11.04 Leikskóli 4 o.s.frv.</t>
  </si>
  <si>
    <t>16 Framlög til rekstrar leikskóla annarra</t>
  </si>
  <si>
    <t>17 Dagvistun í heimahúsum</t>
  </si>
  <si>
    <t>18 Gæsluvellir</t>
  </si>
  <si>
    <t>19 Annar leikskóla- og dagvistunarkostnaður</t>
  </si>
  <si>
    <t>2 Grunnskólar</t>
  </si>
  <si>
    <t>20 Sameiginlegir liðir</t>
  </si>
  <si>
    <t>21 Grunnskólar</t>
  </si>
  <si>
    <t>21.01 Grunnskóli 1</t>
  </si>
  <si>
    <t>21.02 Grunnskóli 2</t>
  </si>
  <si>
    <t>21.03 Grunnskóli 3</t>
  </si>
  <si>
    <t>21.04 Grunnskóli 4 o.s.frv.</t>
  </si>
  <si>
    <t>28 Vistun utan skólatíma</t>
  </si>
  <si>
    <t>29 Annar grunnskólakostnaður</t>
  </si>
  <si>
    <t>4 Framhaldsskólar</t>
  </si>
  <si>
    <t>5 Önnur fræðslustarfsemi</t>
  </si>
  <si>
    <t>51 Tónlistarskóli</t>
  </si>
  <si>
    <t>51.01 Tónlistarskóli 1</t>
  </si>
  <si>
    <t>51.02 Tónlistarskóli 2</t>
  </si>
  <si>
    <t>51.03 Tónlistarskóli 3 o.s.frv.</t>
  </si>
  <si>
    <t>52 Umferðarskólinn "Ungir vegfarendur"</t>
  </si>
  <si>
    <t>59 Aðrir skólar og fræðslustarfsemi</t>
  </si>
  <si>
    <t>05 Menningarmál</t>
  </si>
  <si>
    <t>2 Bókasöfn</t>
  </si>
  <si>
    <t>3 Önnur söfn</t>
  </si>
  <si>
    <t>4 Byggðasaga</t>
  </si>
  <si>
    <t>5 Listir</t>
  </si>
  <si>
    <t>6 Menningarhús - félagsheimili</t>
  </si>
  <si>
    <t>7 Hátíðahöld</t>
  </si>
  <si>
    <t>06 Æskulýðs- og íþróttamál</t>
  </si>
  <si>
    <t>1 Leikvellir</t>
  </si>
  <si>
    <t>2 Æskulýðsmál</t>
  </si>
  <si>
    <t>27 Vinnuskóli</t>
  </si>
  <si>
    <t>29 Önnur æskulýðsmál</t>
  </si>
  <si>
    <t>3 Félagsmiðstöðvar</t>
  </si>
  <si>
    <t>5 Íþróttahús og sundlaugar</t>
  </si>
  <si>
    <t>51 Íþróttahús</t>
  </si>
  <si>
    <t>51.01 Íþróttahús 1</t>
  </si>
  <si>
    <t>51.02 Íþróttahús 2</t>
  </si>
  <si>
    <t>51.03 Íþróttahús 3 o.s.frv.</t>
  </si>
  <si>
    <t>55 Sundlaugar</t>
  </si>
  <si>
    <t>55.01 Sundlaug 1</t>
  </si>
  <si>
    <t>55.02 Sundlaug 2</t>
  </si>
  <si>
    <t>55.03 Sundlaug 3 o.s.frv.</t>
  </si>
  <si>
    <t>59 Önnur íþróttamannvirki</t>
  </si>
  <si>
    <t>6 Íþróttasvæði</t>
  </si>
  <si>
    <t>8 Styrkir til æskulýðs- og íþróttamála</t>
  </si>
  <si>
    <t>07 Brunamál og almannavarnir</t>
  </si>
  <si>
    <t>2 Brunavarnir</t>
  </si>
  <si>
    <t>4 Almannavarnir og öryggismál</t>
  </si>
  <si>
    <t>40 Sameiginlegir liðir</t>
  </si>
  <si>
    <t>42 Náttúruhamfarir</t>
  </si>
  <si>
    <t>43 Snjóflóðavarnir - skriðufallavarnir</t>
  </si>
  <si>
    <t>44 Sjóflóðavarnir - sjóvarnagarðar</t>
  </si>
  <si>
    <t>45 Jarðskjálftavarnir</t>
  </si>
  <si>
    <t>08 Hreinlætismál</t>
  </si>
  <si>
    <t>1 Heilbrigðiseftirlit</t>
  </si>
  <si>
    <t>2 Sorphreinsun og sorpeyðing</t>
  </si>
  <si>
    <t>21 Sorphreinsun og gámastöðvar</t>
  </si>
  <si>
    <t>23 Sorpeyðing - urðunarstaðir</t>
  </si>
  <si>
    <t>5 Meindýraeyðing og dýraeftirlit</t>
  </si>
  <si>
    <t>51 Meindýraeyðing</t>
  </si>
  <si>
    <t>57 Eftirlit með hunda- og kattahaldi</t>
  </si>
  <si>
    <t>09 Skipulags- og byggingarmál</t>
  </si>
  <si>
    <t>1 Mælingar, skráning og kortagerð</t>
  </si>
  <si>
    <t>2 Skipulagsmál</t>
  </si>
  <si>
    <t>22 Aðalskipulag</t>
  </si>
  <si>
    <t>23 Deiliskipulag</t>
  </si>
  <si>
    <t>24 Svæðisskipulag</t>
  </si>
  <si>
    <t>29 Annar skipulagskostnaður</t>
  </si>
  <si>
    <t>5 Byggingareftirlit</t>
  </si>
  <si>
    <t>10 Umferðar- og samgöngumál</t>
  </si>
  <si>
    <t>3 Viðhald og rekstur gatnakerfis</t>
  </si>
  <si>
    <t>4 Gangbrautir, hjólreiðastígar og reiðvegir</t>
  </si>
  <si>
    <t>5 Umferðaröryggismál</t>
  </si>
  <si>
    <t>6 Snjómokstur og hálkuvarnir</t>
  </si>
  <si>
    <t>7 Samgöngumál</t>
  </si>
  <si>
    <t>11 Umhverfismál</t>
  </si>
  <si>
    <t>2 Almenningsgarðar</t>
  </si>
  <si>
    <t>3 Útivistarsvæði</t>
  </si>
  <si>
    <t>4 Opin svæði</t>
  </si>
  <si>
    <t>5 Umhverfi gatna og torg</t>
  </si>
  <si>
    <t>6 Skreytingar</t>
  </si>
  <si>
    <t>7 Minka- og refaeyðing</t>
  </si>
  <si>
    <t>13 Atvinnumál</t>
  </si>
  <si>
    <t>2 Landbúnaður</t>
  </si>
  <si>
    <t>4 Iðnaður</t>
  </si>
  <si>
    <t>5 Fiskeldi og útgerð</t>
  </si>
  <si>
    <t>6 Ferðamál</t>
  </si>
  <si>
    <t>20 Framlög til B-hluta fyrirtækja</t>
  </si>
  <si>
    <t>Hafnarsjóður</t>
  </si>
  <si>
    <t>Vatnsveita</t>
  </si>
  <si>
    <t>Rafveita</t>
  </si>
  <si>
    <t>Hitaveita</t>
  </si>
  <si>
    <t>Fráveita</t>
  </si>
  <si>
    <t>21 Sameiginlegur kostnaður</t>
  </si>
  <si>
    <t>0 Meðferð sveitarstjórnarmála</t>
  </si>
  <si>
    <t>01 Sveitarstjórn</t>
  </si>
  <si>
    <t>07 Endurskoðun</t>
  </si>
  <si>
    <t>1 Kosningar</t>
  </si>
  <si>
    <t>11 Sveitarstjórnarkosningar</t>
  </si>
  <si>
    <t>15 Alþingis- og forsetakosningar</t>
  </si>
  <si>
    <t>19 Aðrar atkvæðagreiðslur</t>
  </si>
  <si>
    <t>2 Sameining sveitarfélaga</t>
  </si>
  <si>
    <t>4 Skrifstofur sveitarfélagsins</t>
  </si>
  <si>
    <t>5 Risna, móttökur og kynningarmál</t>
  </si>
  <si>
    <t>6 Starfsmannakostnaður</t>
  </si>
  <si>
    <t>7 Samstarf sveitarfélaga</t>
  </si>
  <si>
    <t>27 Óvenjulegir liðir</t>
  </si>
  <si>
    <t>28 Fjármunatekjur og fjármagnsgjöld</t>
  </si>
  <si>
    <t>0 Fjármunatekjur</t>
  </si>
  <si>
    <t>01 Vaxta- og verðbótatekjur af veltufjármunum</t>
  </si>
  <si>
    <t>02 Tekjur af eignarhlutum</t>
  </si>
  <si>
    <t>03 Vaxta- og verðbótatekjur af langtímakröfum</t>
  </si>
  <si>
    <t>1 Fjármagnsgjöld</t>
  </si>
  <si>
    <t>11 Vaxta- og verðbótagjöld af skammtímaskuldum</t>
  </si>
  <si>
    <t>13 Vaxta- og verðbótagjöld af langtímaskuldum</t>
  </si>
  <si>
    <t>Samtals rekstur aðalsjóðs</t>
  </si>
  <si>
    <t>Orkuveita</t>
  </si>
  <si>
    <t>Bílastæðasjóðir</t>
  </si>
  <si>
    <t>Malbikunarstöðvar</t>
  </si>
  <si>
    <t>Sorphirða og sorpeyðing</t>
  </si>
  <si>
    <t>Íbúðarhúsnæði</t>
  </si>
  <si>
    <t>Dvalar- og hjúkrunarheimili</t>
  </si>
  <si>
    <t>Almenningssamgöngur</t>
  </si>
  <si>
    <t>Eignasjóður</t>
  </si>
  <si>
    <t>Þjónustustöð</t>
  </si>
  <si>
    <t>Vélamiðstöð</t>
  </si>
  <si>
    <t>Trésmiðja</t>
  </si>
  <si>
    <t>Innkaupastofnun</t>
  </si>
  <si>
    <t>Aðrir sjóðir og stofnanir samtals</t>
  </si>
  <si>
    <t>Milliviðskipti innan A-hluta</t>
  </si>
  <si>
    <t>A-hluti samtals</t>
  </si>
  <si>
    <t>Aðrir sjóðir og stofnanir</t>
  </si>
  <si>
    <t>00</t>
  </si>
  <si>
    <t>000</t>
  </si>
  <si>
    <t>0001</t>
  </si>
  <si>
    <t>0006</t>
  </si>
  <si>
    <t>001</t>
  </si>
  <si>
    <t>003</t>
  </si>
  <si>
    <t>0033</t>
  </si>
  <si>
    <t>0035</t>
  </si>
  <si>
    <t/>
  </si>
  <si>
    <t>02</t>
  </si>
  <si>
    <t>020</t>
  </si>
  <si>
    <t>021</t>
  </si>
  <si>
    <t>0211</t>
  </si>
  <si>
    <t>0215</t>
  </si>
  <si>
    <t>0216</t>
  </si>
  <si>
    <t>0217</t>
  </si>
  <si>
    <t>0218</t>
  </si>
  <si>
    <t>0219</t>
  </si>
  <si>
    <t>023</t>
  </si>
  <si>
    <t>024</t>
  </si>
  <si>
    <t>025</t>
  </si>
  <si>
    <t>026</t>
  </si>
  <si>
    <t>027</t>
  </si>
  <si>
    <t>0273</t>
  </si>
  <si>
    <t>0274</t>
  </si>
  <si>
    <t>0275</t>
  </si>
  <si>
    <t>028</t>
  </si>
  <si>
    <t>03</t>
  </si>
  <si>
    <t>032</t>
  </si>
  <si>
    <t>04</t>
  </si>
  <si>
    <t>040</t>
  </si>
  <si>
    <t>0401</t>
  </si>
  <si>
    <t>0409</t>
  </si>
  <si>
    <t>041</t>
  </si>
  <si>
    <t>0410</t>
  </si>
  <si>
    <t>0411</t>
  </si>
  <si>
    <t>041101</t>
  </si>
  <si>
    <t>041102</t>
  </si>
  <si>
    <t>041103</t>
  </si>
  <si>
    <t>041104</t>
  </si>
  <si>
    <t>0416</t>
  </si>
  <si>
    <t>0417</t>
  </si>
  <si>
    <t>0418</t>
  </si>
  <si>
    <t>0419</t>
  </si>
  <si>
    <t>042</t>
  </si>
  <si>
    <t>0420</t>
  </si>
  <si>
    <t>0421</t>
  </si>
  <si>
    <t>042101</t>
  </si>
  <si>
    <t>042102</t>
  </si>
  <si>
    <t>042103</t>
  </si>
  <si>
    <t>042104</t>
  </si>
  <si>
    <t>0428</t>
  </si>
  <si>
    <t>0429</t>
  </si>
  <si>
    <t>044</t>
  </si>
  <si>
    <t>045</t>
  </si>
  <si>
    <t>0451</t>
  </si>
  <si>
    <t>045101</t>
  </si>
  <si>
    <t>045102</t>
  </si>
  <si>
    <t>045103</t>
  </si>
  <si>
    <t>0452</t>
  </si>
  <si>
    <t>0459</t>
  </si>
  <si>
    <t>048</t>
  </si>
  <si>
    <t>0</t>
  </si>
  <si>
    <t>05</t>
  </si>
  <si>
    <t>050</t>
  </si>
  <si>
    <t>052</t>
  </si>
  <si>
    <t>053</t>
  </si>
  <si>
    <t>054</t>
  </si>
  <si>
    <t>055</t>
  </si>
  <si>
    <t>056</t>
  </si>
  <si>
    <t>057</t>
  </si>
  <si>
    <t>058</t>
  </si>
  <si>
    <t>06</t>
  </si>
  <si>
    <t>060</t>
  </si>
  <si>
    <t>061</t>
  </si>
  <si>
    <t>062</t>
  </si>
  <si>
    <t>0627</t>
  </si>
  <si>
    <t>0629</t>
  </si>
  <si>
    <t>063</t>
  </si>
  <si>
    <t>065</t>
  </si>
  <si>
    <t>0651</t>
  </si>
  <si>
    <t>065101</t>
  </si>
  <si>
    <t>065102</t>
  </si>
  <si>
    <t>065103</t>
  </si>
  <si>
    <t>0655</t>
  </si>
  <si>
    <t>065501</t>
  </si>
  <si>
    <t>065502</t>
  </si>
  <si>
    <t>065503</t>
  </si>
  <si>
    <t>0659</t>
  </si>
  <si>
    <t>066</t>
  </si>
  <si>
    <t>068</t>
  </si>
  <si>
    <t>07</t>
  </si>
  <si>
    <t>070</t>
  </si>
  <si>
    <t>072</t>
  </si>
  <si>
    <t>074</t>
  </si>
  <si>
    <t>0740</t>
  </si>
  <si>
    <t>0742</t>
  </si>
  <si>
    <t>0743</t>
  </si>
  <si>
    <t>0744</t>
  </si>
  <si>
    <t>0745</t>
  </si>
  <si>
    <t>078</t>
  </si>
  <si>
    <t>08</t>
  </si>
  <si>
    <t>080</t>
  </si>
  <si>
    <t>081</t>
  </si>
  <si>
    <t>082</t>
  </si>
  <si>
    <t>0821</t>
  </si>
  <si>
    <t>0823</t>
  </si>
  <si>
    <t>085</t>
  </si>
  <si>
    <t>0851</t>
  </si>
  <si>
    <t>0857</t>
  </si>
  <si>
    <t>088</t>
  </si>
  <si>
    <t>09</t>
  </si>
  <si>
    <t>090</t>
  </si>
  <si>
    <t>091</t>
  </si>
  <si>
    <t>092</t>
  </si>
  <si>
    <t>0920</t>
  </si>
  <si>
    <t>0922</t>
  </si>
  <si>
    <t>0923</t>
  </si>
  <si>
    <t>0924</t>
  </si>
  <si>
    <t>0929</t>
  </si>
  <si>
    <t>095</t>
  </si>
  <si>
    <t>098</t>
  </si>
  <si>
    <t>10</t>
  </si>
  <si>
    <t>100</t>
  </si>
  <si>
    <t>103</t>
  </si>
  <si>
    <t>104</t>
  </si>
  <si>
    <t>105</t>
  </si>
  <si>
    <t>106</t>
  </si>
  <si>
    <t>107</t>
  </si>
  <si>
    <t>108</t>
  </si>
  <si>
    <t>11</t>
  </si>
  <si>
    <t>110</t>
  </si>
  <si>
    <t>112</t>
  </si>
  <si>
    <t>113</t>
  </si>
  <si>
    <t>114</t>
  </si>
  <si>
    <t>115</t>
  </si>
  <si>
    <t>116</t>
  </si>
  <si>
    <t>117</t>
  </si>
  <si>
    <t>118</t>
  </si>
  <si>
    <t>13</t>
  </si>
  <si>
    <t>130</t>
  </si>
  <si>
    <t>132</t>
  </si>
  <si>
    <t>134</t>
  </si>
  <si>
    <t>135</t>
  </si>
  <si>
    <t>136</t>
  </si>
  <si>
    <t>138</t>
  </si>
  <si>
    <t>20</t>
  </si>
  <si>
    <t>2010</t>
  </si>
  <si>
    <t>2035</t>
  </si>
  <si>
    <t>2040</t>
  </si>
  <si>
    <t>21</t>
  </si>
  <si>
    <t>210</t>
  </si>
  <si>
    <t>2101</t>
  </si>
  <si>
    <t>2107</t>
  </si>
  <si>
    <t>211</t>
  </si>
  <si>
    <t>2111</t>
  </si>
  <si>
    <t>2115</t>
  </si>
  <si>
    <t>2119</t>
  </si>
  <si>
    <t>212</t>
  </si>
  <si>
    <t>214</t>
  </si>
  <si>
    <t>215</t>
  </si>
  <si>
    <t>216</t>
  </si>
  <si>
    <t>217</t>
  </si>
  <si>
    <t>218</t>
  </si>
  <si>
    <t>27</t>
  </si>
  <si>
    <t>28</t>
  </si>
  <si>
    <t>280</t>
  </si>
  <si>
    <t>2801</t>
  </si>
  <si>
    <t>2802</t>
  </si>
  <si>
    <t>2803</t>
  </si>
  <si>
    <t>2804</t>
  </si>
  <si>
    <t>281</t>
  </si>
  <si>
    <t>2811</t>
  </si>
  <si>
    <t>2813</t>
  </si>
  <si>
    <t>2814</t>
  </si>
  <si>
    <t>31</t>
  </si>
  <si>
    <t>33</t>
  </si>
  <si>
    <t>35</t>
  </si>
  <si>
    <t>37</t>
  </si>
  <si>
    <t>39</t>
  </si>
  <si>
    <t>90</t>
  </si>
  <si>
    <t>Byggðasamlög</t>
  </si>
  <si>
    <t>71 Byggðasamlög - Grunnskóli</t>
  </si>
  <si>
    <t>72 Byggðasamlög - Leikskóli</t>
  </si>
  <si>
    <t>73 Byggðasamlög - Tónlistarskóli</t>
  </si>
  <si>
    <t>74 Byggðasamlög - Æskulýðs- og íþr.mál</t>
  </si>
  <si>
    <t>75 Byggðasamlög - Brunavarnir</t>
  </si>
  <si>
    <t>79 Byggðasamlög - Önnur byggðasamlög</t>
  </si>
  <si>
    <t>04 Gengismunur</t>
  </si>
  <si>
    <t>14 Gengismunur</t>
  </si>
  <si>
    <t>7 Lóðir og lendur</t>
  </si>
  <si>
    <t>097</t>
  </si>
  <si>
    <t>3 Ónotaðar eignir</t>
  </si>
  <si>
    <t>213</t>
  </si>
  <si>
    <t>2021</t>
  </si>
  <si>
    <t>2022</t>
  </si>
  <si>
    <t>2023</t>
  </si>
  <si>
    <t>2024</t>
  </si>
  <si>
    <t>2025</t>
  </si>
  <si>
    <t>2070</t>
  </si>
  <si>
    <t>2071</t>
  </si>
  <si>
    <t>2072</t>
  </si>
  <si>
    <t>2073</t>
  </si>
  <si>
    <t>2074</t>
  </si>
  <si>
    <t>2075</t>
  </si>
  <si>
    <t>2079</t>
  </si>
  <si>
    <t>2080</t>
  </si>
  <si>
    <t>Sundurliðunarbók 2005</t>
  </si>
  <si>
    <t>Sundurliðunarbók 2006</t>
  </si>
  <si>
    <t>Sundurliðunarbók 2007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</si>
</sst>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0;[Red]\(#,##0\)"/>
    <numFmt numFmtId="165" formatCode="#,##0;[Red]\(#,##0\)"/>
    <numFmt numFmtId="166" formatCode="#,##0\ _);[Red]\(* #,##0\ \)"/>
    <numFmt numFmtId="167" formatCode="0000"/>
    <numFmt numFmtId="168" formatCode="\ \ \ @\ *."/>
    <numFmt numFmtId="169" formatCode="\ \ \ \ \ \ @\ *."/>
    <numFmt numFmtId="170" formatCode="@\ *."/>
    <numFmt numFmtId="171" formatCode="#,##0\ \ ;[Red]\(* #,##0\ \)"/>
    <numFmt numFmtId="172" formatCode="\ \ \ \ \ \ \ \ \ @\ *."/>
    <numFmt numFmtId="173" formatCode="\ \ \ @"/>
    <numFmt numFmtId="174" formatCode="\ \ \ \ \ \ @"/>
    <numFmt numFmtId="175" formatCode="\ \ \ \ \ \ \ \ \ @"/>
    <numFmt numFmtId="176" formatCode="#,##0\ \ ;\(* #,##0\ \)"/>
    <numFmt numFmtId="177" formatCode="#,##0\ &quot;kr.&quot;_);[Red]\(* #,##0\ &quot;kr.&quot;\)"/>
    <numFmt numFmtId="178" formatCode="0.0%"/>
    <numFmt numFmtId="179" formatCode="d/m/yyyy;@"/>
  </numFmts>
  <fonts count="19">
    <font>
      <sz val="10"/>
      <name val="Arial"/>
      <family val="0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1"/>
      <name val="Tms Rmn"/>
      <family val="0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174" fontId="17" fillId="0" borderId="0">
      <alignment/>
      <protection/>
    </xf>
    <xf numFmtId="168" fontId="17" fillId="0" borderId="0">
      <alignment/>
      <protection/>
    </xf>
    <xf numFmtId="174" fontId="17" fillId="0" borderId="0">
      <alignment/>
      <protection/>
    </xf>
    <xf numFmtId="172" fontId="17" fillId="0" borderId="0">
      <alignment/>
      <protection/>
    </xf>
    <xf numFmtId="170" fontId="2" fillId="0" borderId="0" applyFont="0" applyFill="0" applyBorder="0" applyProtection="0">
      <alignment horizontal="centerContinuous"/>
    </xf>
    <xf numFmtId="173" fontId="2" fillId="0" borderId="0" applyFont="0" applyFill="0" applyBorder="0" applyAlignment="0" applyProtection="0"/>
    <xf numFmtId="168" fontId="2" fillId="0" borderId="0" applyFont="0" applyFill="0" applyBorder="0" applyProtection="0">
      <alignment horizontal="centerContinuous"/>
    </xf>
    <xf numFmtId="174" fontId="2" fillId="0" borderId="0" applyFont="0" applyFill="0" applyBorder="0" applyAlignment="0" applyProtection="0"/>
    <xf numFmtId="169" fontId="2" fillId="0" borderId="0" applyFont="0" applyFill="0" applyBorder="0" applyProtection="0">
      <alignment horizontal="centerContinuous"/>
    </xf>
    <xf numFmtId="175" fontId="2" fillId="0" borderId="0" applyFont="0" applyFill="0" applyBorder="0" applyAlignment="0" applyProtection="0"/>
    <xf numFmtId="172" fontId="2" fillId="0" borderId="0" applyFont="0" applyFill="0" applyBorder="0" applyProtection="0">
      <alignment horizontal="centerContinuous"/>
    </xf>
    <xf numFmtId="177" fontId="4" fillId="0" borderId="0" applyFont="0" applyFill="0" applyBorder="0" applyAlignment="0" applyProtection="0"/>
    <xf numFmtId="171" fontId="7" fillId="0" borderId="0">
      <alignment/>
      <protection/>
    </xf>
    <xf numFmtId="170" fontId="17" fillId="0" borderId="0">
      <alignment/>
      <protection/>
    </xf>
    <xf numFmtId="9" fontId="0" fillId="0" borderId="0" applyFont="0" applyFill="0" applyBorder="0" applyAlignment="0" applyProtection="0"/>
    <xf numFmtId="176" fontId="2" fillId="0" borderId="1" applyNumberFormat="0" applyFont="0" applyFill="0" applyAlignment="0" applyProtection="0"/>
    <xf numFmtId="171" fontId="2" fillId="0" borderId="2" applyNumberFormat="0" applyFont="0" applyFill="0" applyAlignment="0" applyProtection="0"/>
    <xf numFmtId="176" fontId="2" fillId="0" borderId="3" applyNumberFormat="0" applyFont="0" applyFill="0" applyAlignment="0" applyProtection="0"/>
    <xf numFmtId="176" fontId="2" fillId="0" borderId="4" applyNumberFormat="0" applyFont="0" applyFill="0" applyAlignment="0" applyProtection="0"/>
    <xf numFmtId="0" fontId="12" fillId="0" borderId="5" applyNumberFormat="0" applyFill="0" applyProtection="0">
      <alignment horizontal="centerContinuous"/>
    </xf>
    <xf numFmtId="171" fontId="13" fillId="0" borderId="0" applyNumberFormat="0" applyFill="0" applyBorder="0" applyProtection="0">
      <alignment horizontal="centerContinuous"/>
    </xf>
  </cellStyleXfs>
  <cellXfs count="15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4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/>
    </xf>
    <xf numFmtId="3" fontId="4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3" borderId="7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3" borderId="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3" borderId="7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10" fillId="3" borderId="7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2" fillId="3" borderId="7" xfId="0" applyNumberFormat="1" applyFont="1" applyFill="1" applyBorder="1" applyAlignment="1">
      <alignment/>
    </xf>
    <xf numFmtId="3" fontId="7" fillId="3" borderId="7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7" fillId="2" borderId="14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3" fontId="7" fillId="2" borderId="5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/>
    </xf>
    <xf numFmtId="167" fontId="7" fillId="0" borderId="0" xfId="0" applyNumberFormat="1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164" fontId="3" fillId="0" borderId="5" xfId="0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4" borderId="0" xfId="0" applyNumberFormat="1" applyFont="1" applyFill="1" applyAlignment="1">
      <alignment/>
    </xf>
    <xf numFmtId="178" fontId="2" fillId="0" borderId="0" xfId="36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7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7" xfId="0" applyNumberFormat="1" applyFont="1" applyFill="1" applyBorder="1" applyAlignment="1">
      <alignment/>
    </xf>
    <xf numFmtId="3" fontId="18" fillId="3" borderId="7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18" fillId="2" borderId="7" xfId="0" applyNumberFormat="1" applyFont="1" applyFill="1" applyBorder="1" applyAlignment="1">
      <alignment/>
    </xf>
    <xf numFmtId="3" fontId="18" fillId="0" borderId="7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164" fontId="4" fillId="5" borderId="6" xfId="0" applyNumberFormat="1" applyFont="1" applyFill="1" applyBorder="1" applyAlignment="1">
      <alignment/>
    </xf>
    <xf numFmtId="164" fontId="4" fillId="5" borderId="7" xfId="0" applyNumberFormat="1" applyFont="1" applyFill="1" applyBorder="1" applyAlignment="1">
      <alignment/>
    </xf>
    <xf numFmtId="164" fontId="4" fillId="5" borderId="0" xfId="0" applyNumberFormat="1" applyFont="1" applyFill="1" applyAlignment="1">
      <alignment/>
    </xf>
    <xf numFmtId="164" fontId="4" fillId="5" borderId="7" xfId="0" applyNumberFormat="1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165" fontId="7" fillId="5" borderId="7" xfId="0" applyNumberFormat="1" applyFont="1" applyFill="1" applyBorder="1" applyAlignment="1">
      <alignment/>
    </xf>
    <xf numFmtId="165" fontId="3" fillId="5" borderId="7" xfId="0" applyNumberFormat="1" applyFont="1" applyFill="1" applyBorder="1" applyAlignment="1">
      <alignment/>
    </xf>
    <xf numFmtId="3" fontId="7" fillId="5" borderId="7" xfId="0" applyNumberFormat="1" applyFont="1" applyFill="1" applyBorder="1" applyAlignment="1">
      <alignment/>
    </xf>
    <xf numFmtId="3" fontId="3" fillId="5" borderId="7" xfId="0" applyNumberFormat="1" applyFont="1" applyFill="1" applyBorder="1" applyAlignment="1">
      <alignment/>
    </xf>
    <xf numFmtId="165" fontId="18" fillId="5" borderId="7" xfId="0" applyNumberFormat="1" applyFont="1" applyFill="1" applyBorder="1" applyAlignment="1">
      <alignment/>
    </xf>
    <xf numFmtId="165" fontId="3" fillId="5" borderId="6" xfId="0" applyNumberFormat="1" applyFont="1" applyFill="1" applyBorder="1" applyAlignment="1">
      <alignment/>
    </xf>
    <xf numFmtId="3" fontId="7" fillId="5" borderId="8" xfId="0" applyNumberFormat="1" applyFont="1" applyFill="1" applyBorder="1" applyAlignment="1">
      <alignment/>
    </xf>
    <xf numFmtId="164" fontId="3" fillId="5" borderId="0" xfId="0" applyNumberFormat="1" applyFont="1" applyFill="1" applyBorder="1" applyAlignment="1">
      <alignment/>
    </xf>
    <xf numFmtId="165" fontId="3" fillId="5" borderId="8" xfId="0" applyNumberFormat="1" applyFont="1" applyFill="1" applyBorder="1" applyAlignment="1">
      <alignment/>
    </xf>
    <xf numFmtId="165" fontId="3" fillId="5" borderId="15" xfId="0" applyNumberFormat="1" applyFont="1" applyFill="1" applyBorder="1" applyAlignment="1">
      <alignment/>
    </xf>
    <xf numFmtId="164" fontId="7" fillId="5" borderId="6" xfId="0" applyNumberFormat="1" applyFont="1" applyFill="1" applyBorder="1" applyAlignment="1">
      <alignment/>
    </xf>
    <xf numFmtId="164" fontId="7" fillId="5" borderId="7" xfId="0" applyNumberFormat="1" applyFont="1" applyFill="1" applyBorder="1" applyAlignment="1">
      <alignment/>
    </xf>
    <xf numFmtId="164" fontId="7" fillId="5" borderId="0" xfId="0" applyNumberFormat="1" applyFont="1" applyFill="1" applyAlignment="1">
      <alignment/>
    </xf>
    <xf numFmtId="164" fontId="7" fillId="5" borderId="7" xfId="0" applyNumberFormat="1" applyFont="1" applyFill="1" applyBorder="1" applyAlignment="1">
      <alignment horizontal="center"/>
    </xf>
    <xf numFmtId="164" fontId="7" fillId="5" borderId="8" xfId="0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nndr-2" xfId="21"/>
    <cellStyle name="Inndr-3" xfId="22"/>
    <cellStyle name="Inndr-3." xfId="23"/>
    <cellStyle name="Inndr-6" xfId="24"/>
    <cellStyle name="Inndr-6." xfId="25"/>
    <cellStyle name="Inndráttur 0 ..." xfId="26"/>
    <cellStyle name="Inndráttur 3" xfId="27"/>
    <cellStyle name="Inndráttur 3 ..." xfId="28"/>
    <cellStyle name="Inndráttur 6" xfId="29"/>
    <cellStyle name="Inndráttur 6 ..." xfId="30"/>
    <cellStyle name="Inndráttur 9" xfId="31"/>
    <cellStyle name="Inndráttur 9 ..." xfId="32"/>
    <cellStyle name="Krónur" xfId="33"/>
    <cellStyle name="Millifyrirsögn" xfId="34"/>
    <cellStyle name="Normal." xfId="35"/>
    <cellStyle name="Percent" xfId="36"/>
    <cellStyle name="Samtala" xfId="37"/>
    <cellStyle name="Samtala - lokaniðurst." xfId="38"/>
    <cellStyle name="Samtala - undirstr" xfId="39"/>
    <cellStyle name="Samtala - yfirstr." xfId="40"/>
    <cellStyle name="Yfirskrift" xfId="41"/>
    <cellStyle name="Yfirskrift - millistærð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gamalt\FYRIRTKI\FYRK\Kaldbakur\KA12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ARSR98"/>
      <sheetName val="FRFYRN"/>
      <sheetName val="Lan98"/>
      <sheetName val="FYLGI"/>
      <sheetName val="Skuldbinding"/>
      <sheetName val="eignarhlu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2"/>
  <sheetViews>
    <sheetView view="pageBreakPreview" zoomScale="75" zoomScaleNormal="75" zoomScaleSheetLayoutView="75" workbookViewId="0" topLeftCell="A1">
      <pane xSplit="6" ySplit="8" topLeftCell="H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3" sqref="B3:E3"/>
    </sheetView>
  </sheetViews>
  <sheetFormatPr defaultColWidth="9.140625" defaultRowHeight="12.75"/>
  <cols>
    <col min="1" max="1" width="2.140625" style="6" customWidth="1"/>
    <col min="2" max="2" width="3.421875" style="7" customWidth="1"/>
    <col min="3" max="3" width="4.7109375" style="6" customWidth="1"/>
    <col min="4" max="4" width="6.421875" style="6" customWidth="1"/>
    <col min="5" max="5" width="29.421875" style="6" customWidth="1"/>
    <col min="6" max="6" width="10.7109375" style="93" customWidth="1"/>
    <col min="7" max="7" width="10.7109375" style="8" customWidth="1"/>
    <col min="8" max="16" width="10.7109375" style="109" customWidth="1"/>
    <col min="17" max="17" width="10.7109375" style="102" customWidth="1"/>
    <col min="18" max="18" width="1.7109375" style="102" customWidth="1"/>
    <col min="19" max="19" width="13.00390625" style="107" customWidth="1"/>
    <col min="20" max="16384" width="9.140625" style="5" customWidth="1"/>
  </cols>
  <sheetData>
    <row r="1" spans="1:19" ht="18.75">
      <c r="A1" s="97" t="e">
        <f>#REF!</f>
        <v>#REF!</v>
      </c>
      <c r="B1" s="2"/>
      <c r="C1" s="1"/>
      <c r="D1" s="1"/>
      <c r="E1" s="3"/>
      <c r="G1" s="4"/>
      <c r="H1" s="102"/>
      <c r="I1" s="102"/>
      <c r="J1" s="102"/>
      <c r="K1" s="102"/>
      <c r="L1" s="102"/>
      <c r="M1" s="102"/>
      <c r="N1" s="102"/>
      <c r="O1" s="102"/>
      <c r="P1" s="102"/>
      <c r="S1" s="102"/>
    </row>
    <row r="2" spans="1:19" ht="12.7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2:19" ht="14.25">
      <c r="B3" s="152" t="s">
        <v>404</v>
      </c>
      <c r="C3" s="152"/>
      <c r="D3" s="152"/>
      <c r="E3" s="152"/>
      <c r="G3" s="108">
        <v>0.03</v>
      </c>
      <c r="H3" s="8"/>
      <c r="I3" s="8"/>
      <c r="J3" s="8"/>
      <c r="K3" s="8"/>
      <c r="L3" s="8"/>
      <c r="M3" s="8"/>
      <c r="N3" s="8"/>
      <c r="O3" s="8"/>
      <c r="P3" s="8"/>
      <c r="Q3" s="4"/>
      <c r="R3" s="4"/>
      <c r="S3" s="123"/>
    </row>
    <row r="4" spans="7:19" ht="15">
      <c r="G4" s="9">
        <v>0</v>
      </c>
      <c r="H4" s="124">
        <v>2</v>
      </c>
      <c r="I4" s="124">
        <v>3</v>
      </c>
      <c r="J4" s="124">
        <v>81</v>
      </c>
      <c r="K4" s="9">
        <v>1</v>
      </c>
      <c r="L4" s="9" t="s">
        <v>1</v>
      </c>
      <c r="M4" s="9">
        <v>5</v>
      </c>
      <c r="N4" s="9">
        <v>7</v>
      </c>
      <c r="O4" s="9">
        <v>8</v>
      </c>
      <c r="P4" s="9">
        <v>9</v>
      </c>
      <c r="Q4" s="11"/>
      <c r="R4" s="11"/>
      <c r="S4" s="127"/>
    </row>
    <row r="5" spans="7:19" ht="15">
      <c r="G5" s="12"/>
      <c r="H5" s="25" t="s">
        <v>2</v>
      </c>
      <c r="I5" s="25" t="s">
        <v>2</v>
      </c>
      <c r="J5" s="25" t="s">
        <v>2</v>
      </c>
      <c r="K5" s="12"/>
      <c r="L5" s="14"/>
      <c r="M5" s="12"/>
      <c r="N5" s="12"/>
      <c r="O5" s="12"/>
      <c r="P5" s="12"/>
      <c r="Q5" s="15"/>
      <c r="R5" s="15"/>
      <c r="S5" s="128"/>
    </row>
    <row r="6" spans="6:19" ht="15">
      <c r="F6" s="94"/>
      <c r="G6" s="12"/>
      <c r="H6" s="25" t="s">
        <v>3</v>
      </c>
      <c r="I6" s="25" t="s">
        <v>4</v>
      </c>
      <c r="J6" s="25" t="s">
        <v>5</v>
      </c>
      <c r="K6" s="14"/>
      <c r="L6" s="12" t="s">
        <v>6</v>
      </c>
      <c r="M6" s="16" t="s">
        <v>7</v>
      </c>
      <c r="N6" s="14" t="s">
        <v>8</v>
      </c>
      <c r="O6" s="12"/>
      <c r="P6" s="12"/>
      <c r="Q6" s="17"/>
      <c r="R6" s="15"/>
      <c r="S6" s="129"/>
    </row>
    <row r="7" spans="6:19" ht="15">
      <c r="F7" s="94"/>
      <c r="G7" s="12" t="s">
        <v>9</v>
      </c>
      <c r="H7" s="25" t="s">
        <v>10</v>
      </c>
      <c r="I7" s="25" t="s">
        <v>10</v>
      </c>
      <c r="J7" s="25" t="s">
        <v>11</v>
      </c>
      <c r="K7" s="12" t="s">
        <v>12</v>
      </c>
      <c r="L7" s="12" t="s">
        <v>3</v>
      </c>
      <c r="M7" s="12" t="s">
        <v>13</v>
      </c>
      <c r="N7" s="12" t="s">
        <v>14</v>
      </c>
      <c r="O7" s="12"/>
      <c r="P7" s="12"/>
      <c r="Q7" s="15" t="s">
        <v>15</v>
      </c>
      <c r="R7" s="15"/>
      <c r="S7" s="130" t="s">
        <v>16</v>
      </c>
    </row>
    <row r="8" spans="6:19" ht="15">
      <c r="F8" s="94"/>
      <c r="G8" s="18" t="s">
        <v>10</v>
      </c>
      <c r="H8" s="125"/>
      <c r="I8" s="125"/>
      <c r="J8" s="125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20" t="s">
        <v>24</v>
      </c>
      <c r="R8" s="20"/>
      <c r="S8" s="131" t="s">
        <v>25</v>
      </c>
    </row>
    <row r="9" spans="1:19" ht="12.75">
      <c r="A9" s="21"/>
      <c r="B9" s="22"/>
      <c r="C9" s="23"/>
      <c r="D9" s="23"/>
      <c r="E9" s="24"/>
      <c r="F9" s="94"/>
      <c r="G9" s="25"/>
      <c r="H9" s="126"/>
      <c r="I9" s="126"/>
      <c r="J9" s="126"/>
      <c r="K9" s="111"/>
      <c r="L9" s="111"/>
      <c r="M9" s="111"/>
      <c r="N9" s="111"/>
      <c r="O9" s="111"/>
      <c r="P9" s="111"/>
      <c r="Q9" s="112"/>
      <c r="R9" s="112"/>
      <c r="S9" s="132"/>
    </row>
    <row r="10" spans="1:19" s="34" customFormat="1" ht="14.25">
      <c r="A10" s="28" t="s">
        <v>26</v>
      </c>
      <c r="B10" s="29"/>
      <c r="C10" s="29"/>
      <c r="D10" s="29"/>
      <c r="E10" s="30"/>
      <c r="F10" s="95" t="s">
        <v>197</v>
      </c>
      <c r="G10" s="31">
        <f aca="true" t="shared" si="0" ref="G10:Q10">G11+G14+G15</f>
        <v>78649</v>
      </c>
      <c r="H10" s="31">
        <f t="shared" si="0"/>
        <v>0</v>
      </c>
      <c r="I10" s="31">
        <f t="shared" si="0"/>
        <v>482</v>
      </c>
      <c r="J10" s="31">
        <f t="shared" si="0"/>
        <v>0</v>
      </c>
      <c r="K10" s="31">
        <f t="shared" si="0"/>
        <v>0</v>
      </c>
      <c r="L10" s="31">
        <f t="shared" si="0"/>
        <v>224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224</v>
      </c>
      <c r="R10" s="32"/>
      <c r="S10" s="133">
        <f>S11+S14+S15</f>
        <v>78425</v>
      </c>
    </row>
    <row r="11" spans="1:19" s="39" customFormat="1" ht="15">
      <c r="A11" s="35"/>
      <c r="B11" s="36" t="s">
        <v>27</v>
      </c>
      <c r="C11" s="36"/>
      <c r="D11" s="36"/>
      <c r="E11" s="37"/>
      <c r="F11" s="95" t="s">
        <v>198</v>
      </c>
      <c r="G11" s="38">
        <f aca="true" t="shared" si="1" ref="G11:Q11">G12+G13</f>
        <v>48851</v>
      </c>
      <c r="H11" s="31">
        <f t="shared" si="1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31">
        <f t="shared" si="1"/>
        <v>224</v>
      </c>
      <c r="M11" s="31">
        <f t="shared" si="1"/>
        <v>0</v>
      </c>
      <c r="N11" s="31">
        <f t="shared" si="1"/>
        <v>0</v>
      </c>
      <c r="O11" s="31">
        <f t="shared" si="1"/>
        <v>0</v>
      </c>
      <c r="P11" s="31">
        <f t="shared" si="1"/>
        <v>0</v>
      </c>
      <c r="Q11" s="31">
        <f t="shared" si="1"/>
        <v>224</v>
      </c>
      <c r="R11" s="32"/>
      <c r="S11" s="133">
        <f>S12+S13</f>
        <v>48627</v>
      </c>
    </row>
    <row r="12" spans="1:19" s="46" customFormat="1" ht="14.25">
      <c r="A12" s="40"/>
      <c r="B12" s="41"/>
      <c r="C12" s="41" t="s">
        <v>28</v>
      </c>
      <c r="D12" s="41"/>
      <c r="E12" s="42"/>
      <c r="F12" s="95" t="s">
        <v>199</v>
      </c>
      <c r="G12" s="69">
        <v>42024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7">
        <f>SUM(K12:P12)</f>
        <v>0</v>
      </c>
      <c r="R12" s="115"/>
      <c r="S12" s="134">
        <f>G12-Q12</f>
        <v>42024</v>
      </c>
    </row>
    <row r="13" spans="1:19" s="46" customFormat="1" ht="14.25">
      <c r="A13" s="40"/>
      <c r="B13" s="41"/>
      <c r="C13" s="41" t="s">
        <v>29</v>
      </c>
      <c r="D13" s="41"/>
      <c r="E13" s="42"/>
      <c r="F13" s="95" t="s">
        <v>200</v>
      </c>
      <c r="G13" s="69">
        <v>6827</v>
      </c>
      <c r="H13" s="113"/>
      <c r="I13" s="113"/>
      <c r="J13" s="113"/>
      <c r="K13" s="113"/>
      <c r="L13" s="113">
        <v>224</v>
      </c>
      <c r="M13" s="113"/>
      <c r="N13" s="113"/>
      <c r="O13" s="113"/>
      <c r="P13" s="113"/>
      <c r="Q13" s="117">
        <f>SUM(K13:P13)</f>
        <v>224</v>
      </c>
      <c r="R13" s="115"/>
      <c r="S13" s="134">
        <f>G13-Q13</f>
        <v>6603</v>
      </c>
    </row>
    <row r="14" spans="1:19" s="39" customFormat="1" ht="15">
      <c r="A14" s="47"/>
      <c r="B14" s="48" t="s">
        <v>30</v>
      </c>
      <c r="C14" s="48"/>
      <c r="D14" s="48"/>
      <c r="E14" s="49"/>
      <c r="F14" s="95" t="s">
        <v>201</v>
      </c>
      <c r="G14" s="69">
        <v>29316</v>
      </c>
      <c r="H14" s="70"/>
      <c r="I14" s="70"/>
      <c r="J14" s="70"/>
      <c r="K14" s="70"/>
      <c r="L14" s="70"/>
      <c r="M14" s="70"/>
      <c r="N14" s="70"/>
      <c r="O14" s="70"/>
      <c r="P14" s="70"/>
      <c r="Q14" s="31">
        <f>SUM(K14:P14)</f>
        <v>0</v>
      </c>
      <c r="R14" s="32"/>
      <c r="S14" s="133">
        <f>G14-Q14</f>
        <v>29316</v>
      </c>
    </row>
    <row r="15" spans="1:19" s="51" customFormat="1" ht="15">
      <c r="A15" s="35"/>
      <c r="B15" s="36" t="s">
        <v>31</v>
      </c>
      <c r="C15" s="36"/>
      <c r="D15" s="36"/>
      <c r="E15" s="37"/>
      <c r="F15" s="95" t="s">
        <v>202</v>
      </c>
      <c r="G15" s="38">
        <f aca="true" t="shared" si="2" ref="G15:Q15">G16+G17</f>
        <v>482</v>
      </c>
      <c r="H15" s="31">
        <f t="shared" si="2"/>
        <v>0</v>
      </c>
      <c r="I15" s="31">
        <f t="shared" si="2"/>
        <v>482</v>
      </c>
      <c r="J15" s="31">
        <f t="shared" si="2"/>
        <v>0</v>
      </c>
      <c r="K15" s="31">
        <f t="shared" si="2"/>
        <v>0</v>
      </c>
      <c r="L15" s="31">
        <f t="shared" si="2"/>
        <v>0</v>
      </c>
      <c r="M15" s="31">
        <f t="shared" si="2"/>
        <v>0</v>
      </c>
      <c r="N15" s="31">
        <f t="shared" si="2"/>
        <v>0</v>
      </c>
      <c r="O15" s="31">
        <f t="shared" si="2"/>
        <v>0</v>
      </c>
      <c r="P15" s="31">
        <f t="shared" si="2"/>
        <v>0</v>
      </c>
      <c r="Q15" s="31">
        <f t="shared" si="2"/>
        <v>0</v>
      </c>
      <c r="R15" s="32"/>
      <c r="S15" s="133">
        <f>S16+S17</f>
        <v>482</v>
      </c>
    </row>
    <row r="16" spans="1:19" s="46" customFormat="1" ht="14.25">
      <c r="A16" s="40"/>
      <c r="B16" s="41"/>
      <c r="C16" s="41" t="s">
        <v>32</v>
      </c>
      <c r="D16" s="41"/>
      <c r="E16" s="42"/>
      <c r="F16" s="95" t="s">
        <v>203</v>
      </c>
      <c r="G16" s="43"/>
      <c r="H16" s="113"/>
      <c r="I16" s="113"/>
      <c r="J16" s="113"/>
      <c r="K16" s="113"/>
      <c r="L16" s="113"/>
      <c r="M16" s="113"/>
      <c r="N16" s="113"/>
      <c r="O16" s="113"/>
      <c r="P16" s="113"/>
      <c r="Q16" s="117">
        <f>SUM(K16:P16)</f>
        <v>0</v>
      </c>
      <c r="R16" s="115"/>
      <c r="S16" s="134">
        <f>G16-Q16</f>
        <v>0</v>
      </c>
    </row>
    <row r="17" spans="1:19" s="46" customFormat="1" ht="14.25">
      <c r="A17" s="40"/>
      <c r="B17" s="41"/>
      <c r="C17" s="41" t="s">
        <v>33</v>
      </c>
      <c r="D17" s="41"/>
      <c r="E17" s="42"/>
      <c r="F17" s="95" t="s">
        <v>204</v>
      </c>
      <c r="G17" s="69">
        <v>482</v>
      </c>
      <c r="H17" s="113"/>
      <c r="I17" s="113">
        <v>482</v>
      </c>
      <c r="J17" s="113"/>
      <c r="K17" s="113"/>
      <c r="L17" s="113"/>
      <c r="M17" s="113"/>
      <c r="N17" s="113"/>
      <c r="O17" s="113"/>
      <c r="P17" s="113"/>
      <c r="Q17" s="117">
        <f>SUM(K17:P17)</f>
        <v>0</v>
      </c>
      <c r="R17" s="115"/>
      <c r="S17" s="134">
        <f>G17-Q17</f>
        <v>482</v>
      </c>
    </row>
    <row r="18" spans="1:19" s="46" customFormat="1" ht="14.25">
      <c r="A18" s="40"/>
      <c r="B18" s="41"/>
      <c r="C18" s="41"/>
      <c r="D18" s="41"/>
      <c r="E18" s="42"/>
      <c r="F18" s="95" t="s">
        <v>205</v>
      </c>
      <c r="G18" s="52"/>
      <c r="H18" s="114"/>
      <c r="I18" s="114"/>
      <c r="J18" s="114"/>
      <c r="K18" s="114"/>
      <c r="L18" s="114"/>
      <c r="M18" s="114"/>
      <c r="N18" s="114"/>
      <c r="O18" s="114"/>
      <c r="P18" s="114"/>
      <c r="Q18" s="115"/>
      <c r="R18" s="115"/>
      <c r="S18" s="134"/>
    </row>
    <row r="19" spans="1:19" s="34" customFormat="1" ht="14.25">
      <c r="A19" s="28" t="s">
        <v>34</v>
      </c>
      <c r="B19" s="29"/>
      <c r="C19" s="29"/>
      <c r="D19" s="29"/>
      <c r="E19" s="30"/>
      <c r="F19" s="95" t="s">
        <v>206</v>
      </c>
      <c r="G19" s="31">
        <f aca="true" t="shared" si="3" ref="G19:Q19">G20+G21+G28+G29+G30+G31+G32+G36</f>
        <v>279</v>
      </c>
      <c r="H19" s="31">
        <f t="shared" si="3"/>
        <v>279</v>
      </c>
      <c r="I19" s="31">
        <f t="shared" si="3"/>
        <v>0</v>
      </c>
      <c r="J19" s="31">
        <f t="shared" si="3"/>
        <v>0</v>
      </c>
      <c r="K19" s="31">
        <f t="shared" si="3"/>
        <v>1252</v>
      </c>
      <c r="L19" s="31">
        <f t="shared" si="3"/>
        <v>2563</v>
      </c>
      <c r="M19" s="31">
        <f t="shared" si="3"/>
        <v>0</v>
      </c>
      <c r="N19" s="31">
        <f t="shared" si="3"/>
        <v>0</v>
      </c>
      <c r="O19" s="31">
        <f t="shared" si="3"/>
        <v>0</v>
      </c>
      <c r="P19" s="31">
        <f t="shared" si="3"/>
        <v>1085</v>
      </c>
      <c r="Q19" s="31">
        <f t="shared" si="3"/>
        <v>4900</v>
      </c>
      <c r="R19" s="32"/>
      <c r="S19" s="133">
        <f>S20+S21+S28+S29+S30+S31+S32+S36</f>
        <v>-4621</v>
      </c>
    </row>
    <row r="20" spans="1:19" s="51" customFormat="1" ht="15">
      <c r="A20" s="47"/>
      <c r="B20" s="48" t="s">
        <v>35</v>
      </c>
      <c r="C20" s="48"/>
      <c r="D20" s="48"/>
      <c r="E20" s="49"/>
      <c r="F20" s="95" t="s">
        <v>207</v>
      </c>
      <c r="G20" s="50"/>
      <c r="H20" s="70"/>
      <c r="I20" s="70"/>
      <c r="J20" s="70"/>
      <c r="K20" s="70">
        <v>66</v>
      </c>
      <c r="L20" s="113">
        <v>102</v>
      </c>
      <c r="M20" s="70"/>
      <c r="N20" s="70"/>
      <c r="O20" s="70"/>
      <c r="P20" s="70"/>
      <c r="Q20" s="31">
        <f>SUM(K20:P20)</f>
        <v>168</v>
      </c>
      <c r="R20" s="32"/>
      <c r="S20" s="133">
        <f>G20-Q20</f>
        <v>-168</v>
      </c>
    </row>
    <row r="21" spans="1:19" s="51" customFormat="1" ht="15">
      <c r="A21" s="35"/>
      <c r="B21" s="36" t="s">
        <v>36</v>
      </c>
      <c r="C21" s="36"/>
      <c r="D21" s="36"/>
      <c r="E21" s="37"/>
      <c r="F21" s="95" t="s">
        <v>208</v>
      </c>
      <c r="G21" s="38">
        <f aca="true" t="shared" si="4" ref="G21:Q21">SUM(G22:G27)</f>
        <v>0</v>
      </c>
      <c r="H21" s="31">
        <f t="shared" si="4"/>
        <v>0</v>
      </c>
      <c r="I21" s="31">
        <f t="shared" si="4"/>
        <v>0</v>
      </c>
      <c r="J21" s="31">
        <f t="shared" si="4"/>
        <v>0</v>
      </c>
      <c r="K21" s="31">
        <f t="shared" si="4"/>
        <v>0</v>
      </c>
      <c r="L21" s="31">
        <f t="shared" si="4"/>
        <v>51</v>
      </c>
      <c r="M21" s="31">
        <f t="shared" si="4"/>
        <v>0</v>
      </c>
      <c r="N21" s="31">
        <f t="shared" si="4"/>
        <v>0</v>
      </c>
      <c r="O21" s="31">
        <f t="shared" si="4"/>
        <v>0</v>
      </c>
      <c r="P21" s="31">
        <f t="shared" si="4"/>
        <v>690</v>
      </c>
      <c r="Q21" s="31">
        <f t="shared" si="4"/>
        <v>741</v>
      </c>
      <c r="R21" s="32"/>
      <c r="S21" s="133">
        <f>SUM(S22:S27)</f>
        <v>-741</v>
      </c>
    </row>
    <row r="22" spans="1:19" s="46" customFormat="1" ht="14.25">
      <c r="A22" s="40"/>
      <c r="B22" s="41"/>
      <c r="C22" s="41" t="s">
        <v>37</v>
      </c>
      <c r="D22" s="41"/>
      <c r="E22" s="42"/>
      <c r="F22" s="95" t="s">
        <v>209</v>
      </c>
      <c r="G22" s="43"/>
      <c r="H22" s="113"/>
      <c r="I22" s="113"/>
      <c r="J22" s="113"/>
      <c r="K22" s="113"/>
      <c r="L22" s="113"/>
      <c r="M22" s="113"/>
      <c r="N22" s="113"/>
      <c r="O22" s="113"/>
      <c r="P22" s="113">
        <v>200</v>
      </c>
      <c r="Q22" s="117">
        <f aca="true" t="shared" si="5" ref="Q22:Q31">SUM(K22:P22)</f>
        <v>200</v>
      </c>
      <c r="R22" s="115"/>
      <c r="S22" s="134">
        <f aca="true" t="shared" si="6" ref="S22:S31">G22-Q22</f>
        <v>-200</v>
      </c>
    </row>
    <row r="23" spans="1:19" s="46" customFormat="1" ht="14.25">
      <c r="A23" s="40"/>
      <c r="B23" s="41"/>
      <c r="C23" s="41" t="s">
        <v>38</v>
      </c>
      <c r="D23" s="41"/>
      <c r="E23" s="42"/>
      <c r="F23" s="95" t="s">
        <v>210</v>
      </c>
      <c r="G23" s="43"/>
      <c r="H23" s="113"/>
      <c r="I23" s="113"/>
      <c r="J23" s="113"/>
      <c r="K23" s="113"/>
      <c r="L23" s="113"/>
      <c r="M23" s="113"/>
      <c r="N23" s="113"/>
      <c r="O23" s="113"/>
      <c r="P23" s="113"/>
      <c r="Q23" s="117">
        <f t="shared" si="5"/>
        <v>0</v>
      </c>
      <c r="R23" s="115"/>
      <c r="S23" s="134">
        <f t="shared" si="6"/>
        <v>0</v>
      </c>
    </row>
    <row r="24" spans="1:19" s="46" customFormat="1" ht="14.25">
      <c r="A24" s="40"/>
      <c r="B24" s="41"/>
      <c r="C24" s="41" t="s">
        <v>39</v>
      </c>
      <c r="D24" s="41"/>
      <c r="E24" s="42"/>
      <c r="F24" s="95" t="s">
        <v>211</v>
      </c>
      <c r="G24" s="43"/>
      <c r="H24" s="113"/>
      <c r="I24" s="113"/>
      <c r="J24" s="113"/>
      <c r="K24" s="113"/>
      <c r="L24" s="113"/>
      <c r="M24" s="113"/>
      <c r="N24" s="113"/>
      <c r="O24" s="113"/>
      <c r="P24" s="113"/>
      <c r="Q24" s="117">
        <f t="shared" si="5"/>
        <v>0</v>
      </c>
      <c r="R24" s="115"/>
      <c r="S24" s="134">
        <f t="shared" si="6"/>
        <v>0</v>
      </c>
    </row>
    <row r="25" spans="1:19" s="46" customFormat="1" ht="14.25">
      <c r="A25" s="40"/>
      <c r="B25" s="41"/>
      <c r="C25" s="41" t="s">
        <v>40</v>
      </c>
      <c r="D25" s="41"/>
      <c r="E25" s="42"/>
      <c r="F25" s="95" t="s">
        <v>212</v>
      </c>
      <c r="G25" s="43"/>
      <c r="H25" s="113"/>
      <c r="I25" s="113"/>
      <c r="J25" s="113"/>
      <c r="K25" s="113"/>
      <c r="L25" s="113"/>
      <c r="M25" s="113"/>
      <c r="N25" s="113"/>
      <c r="O25" s="113"/>
      <c r="P25" s="113"/>
      <c r="Q25" s="117">
        <f t="shared" si="5"/>
        <v>0</v>
      </c>
      <c r="R25" s="115"/>
      <c r="S25" s="134">
        <f t="shared" si="6"/>
        <v>0</v>
      </c>
    </row>
    <row r="26" spans="1:19" s="46" customFormat="1" ht="14.25">
      <c r="A26" s="40"/>
      <c r="B26" s="41"/>
      <c r="C26" s="41" t="s">
        <v>41</v>
      </c>
      <c r="D26" s="41"/>
      <c r="E26" s="42"/>
      <c r="F26" s="95" t="s">
        <v>213</v>
      </c>
      <c r="G26" s="43"/>
      <c r="H26" s="113"/>
      <c r="I26" s="113"/>
      <c r="J26" s="113"/>
      <c r="K26" s="113"/>
      <c r="L26" s="113"/>
      <c r="M26" s="113"/>
      <c r="N26" s="113"/>
      <c r="O26" s="113"/>
      <c r="P26" s="113">
        <v>450</v>
      </c>
      <c r="Q26" s="117">
        <f t="shared" si="5"/>
        <v>450</v>
      </c>
      <c r="R26" s="115"/>
      <c r="S26" s="134">
        <f t="shared" si="6"/>
        <v>-450</v>
      </c>
    </row>
    <row r="27" spans="1:19" s="46" customFormat="1" ht="14.25">
      <c r="A27" s="40"/>
      <c r="B27" s="41"/>
      <c r="C27" s="41" t="s">
        <v>42</v>
      </c>
      <c r="D27" s="41"/>
      <c r="E27" s="42"/>
      <c r="F27" s="95" t="s">
        <v>214</v>
      </c>
      <c r="G27" s="43"/>
      <c r="H27" s="113"/>
      <c r="I27" s="113"/>
      <c r="J27" s="113"/>
      <c r="K27" s="113"/>
      <c r="L27" s="113">
        <v>51</v>
      </c>
      <c r="M27" s="113"/>
      <c r="N27" s="113"/>
      <c r="O27" s="113"/>
      <c r="P27" s="113">
        <v>40</v>
      </c>
      <c r="Q27" s="117">
        <f t="shared" si="5"/>
        <v>91</v>
      </c>
      <c r="R27" s="115"/>
      <c r="S27" s="134">
        <f t="shared" si="6"/>
        <v>-91</v>
      </c>
    </row>
    <row r="28" spans="1:19" s="51" customFormat="1" ht="15">
      <c r="A28" s="47"/>
      <c r="B28" s="48" t="s">
        <v>43</v>
      </c>
      <c r="C28" s="48"/>
      <c r="D28" s="48"/>
      <c r="E28" s="49"/>
      <c r="F28" s="95" t="s">
        <v>215</v>
      </c>
      <c r="G28" s="50"/>
      <c r="H28" s="70"/>
      <c r="I28" s="70"/>
      <c r="J28" s="70"/>
      <c r="K28" s="70">
        <v>124</v>
      </c>
      <c r="L28" s="113">
        <v>1984</v>
      </c>
      <c r="M28" s="70"/>
      <c r="N28" s="70"/>
      <c r="O28" s="70"/>
      <c r="P28" s="70"/>
      <c r="Q28" s="31">
        <f t="shared" si="5"/>
        <v>2108</v>
      </c>
      <c r="R28" s="32"/>
      <c r="S28" s="133">
        <f t="shared" si="6"/>
        <v>-2108</v>
      </c>
    </row>
    <row r="29" spans="1:19" s="51" customFormat="1" ht="15">
      <c r="A29" s="47"/>
      <c r="B29" s="48" t="s">
        <v>44</v>
      </c>
      <c r="C29" s="48"/>
      <c r="D29" s="48"/>
      <c r="E29" s="49"/>
      <c r="F29" s="95" t="s">
        <v>216</v>
      </c>
      <c r="G29" s="69">
        <v>279</v>
      </c>
      <c r="H29" s="70">
        <v>279</v>
      </c>
      <c r="I29" s="70"/>
      <c r="J29" s="70"/>
      <c r="K29" s="70">
        <v>1062</v>
      </c>
      <c r="L29" s="113">
        <v>375</v>
      </c>
      <c r="M29" s="70"/>
      <c r="N29" s="70"/>
      <c r="O29" s="70"/>
      <c r="P29" s="70"/>
      <c r="Q29" s="31">
        <f t="shared" si="5"/>
        <v>1437</v>
      </c>
      <c r="R29" s="32"/>
      <c r="S29" s="133">
        <f t="shared" si="6"/>
        <v>-1158</v>
      </c>
    </row>
    <row r="30" spans="1:19" s="51" customFormat="1" ht="15">
      <c r="A30" s="47"/>
      <c r="B30" s="48" t="s">
        <v>45</v>
      </c>
      <c r="C30" s="48"/>
      <c r="D30" s="48"/>
      <c r="E30" s="49"/>
      <c r="F30" s="95" t="s">
        <v>217</v>
      </c>
      <c r="G30" s="50"/>
      <c r="H30" s="70"/>
      <c r="I30" s="70"/>
      <c r="J30" s="70"/>
      <c r="K30" s="70"/>
      <c r="L30" s="70"/>
      <c r="M30" s="70"/>
      <c r="N30" s="70"/>
      <c r="O30" s="70"/>
      <c r="P30" s="70"/>
      <c r="Q30" s="31">
        <f t="shared" si="5"/>
        <v>0</v>
      </c>
      <c r="R30" s="32"/>
      <c r="S30" s="133">
        <f t="shared" si="6"/>
        <v>0</v>
      </c>
    </row>
    <row r="31" spans="1:19" s="51" customFormat="1" ht="15">
      <c r="A31" s="47"/>
      <c r="B31" s="48" t="s">
        <v>46</v>
      </c>
      <c r="C31" s="48"/>
      <c r="D31" s="48"/>
      <c r="E31" s="49"/>
      <c r="F31" s="95" t="s">
        <v>218</v>
      </c>
      <c r="G31" s="50"/>
      <c r="H31" s="70"/>
      <c r="I31" s="70"/>
      <c r="J31" s="70"/>
      <c r="K31" s="70"/>
      <c r="L31" s="70"/>
      <c r="M31" s="70"/>
      <c r="N31" s="70"/>
      <c r="O31" s="70"/>
      <c r="P31" s="70">
        <v>70</v>
      </c>
      <c r="Q31" s="31">
        <f t="shared" si="5"/>
        <v>70</v>
      </c>
      <c r="R31" s="32"/>
      <c r="S31" s="133">
        <f t="shared" si="6"/>
        <v>-70</v>
      </c>
    </row>
    <row r="32" spans="1:19" s="51" customFormat="1" ht="15">
      <c r="A32" s="35"/>
      <c r="B32" s="36" t="s">
        <v>47</v>
      </c>
      <c r="C32" s="36"/>
      <c r="D32" s="36"/>
      <c r="E32" s="37"/>
      <c r="F32" s="95" t="s">
        <v>219</v>
      </c>
      <c r="G32" s="38">
        <f aca="true" t="shared" si="7" ref="G32:Q32">SUM(G33:G35)</f>
        <v>0</v>
      </c>
      <c r="H32" s="31">
        <f t="shared" si="7"/>
        <v>0</v>
      </c>
      <c r="I32" s="31">
        <f t="shared" si="7"/>
        <v>0</v>
      </c>
      <c r="J32" s="31">
        <f t="shared" si="7"/>
        <v>0</v>
      </c>
      <c r="K32" s="31">
        <f t="shared" si="7"/>
        <v>0</v>
      </c>
      <c r="L32" s="31">
        <f t="shared" si="7"/>
        <v>51</v>
      </c>
      <c r="M32" s="31">
        <f t="shared" si="7"/>
        <v>0</v>
      </c>
      <c r="N32" s="31">
        <f t="shared" si="7"/>
        <v>0</v>
      </c>
      <c r="O32" s="31">
        <f t="shared" si="7"/>
        <v>0</v>
      </c>
      <c r="P32" s="31">
        <f t="shared" si="7"/>
        <v>245</v>
      </c>
      <c r="Q32" s="31">
        <f t="shared" si="7"/>
        <v>296</v>
      </c>
      <c r="R32" s="32"/>
      <c r="S32" s="133">
        <f>SUM(S33:S35)</f>
        <v>-296</v>
      </c>
    </row>
    <row r="33" spans="1:19" s="46" customFormat="1" ht="14.25">
      <c r="A33" s="40"/>
      <c r="B33" s="41"/>
      <c r="C33" s="41" t="s">
        <v>48</v>
      </c>
      <c r="D33" s="41"/>
      <c r="E33" s="42"/>
      <c r="F33" s="95" t="s">
        <v>220</v>
      </c>
      <c r="G33" s="43"/>
      <c r="H33" s="113"/>
      <c r="I33" s="113"/>
      <c r="J33" s="113"/>
      <c r="K33" s="113"/>
      <c r="L33" s="113"/>
      <c r="M33" s="113"/>
      <c r="N33" s="113"/>
      <c r="O33" s="113"/>
      <c r="P33" s="113">
        <v>30</v>
      </c>
      <c r="Q33" s="117">
        <f>SUM(K33:P33)</f>
        <v>30</v>
      </c>
      <c r="R33" s="115"/>
      <c r="S33" s="134">
        <f>G33-Q33</f>
        <v>-30</v>
      </c>
    </row>
    <row r="34" spans="1:19" s="46" customFormat="1" ht="14.25">
      <c r="A34" s="40"/>
      <c r="B34" s="41"/>
      <c r="C34" s="41" t="s">
        <v>49</v>
      </c>
      <c r="D34" s="41"/>
      <c r="E34" s="42"/>
      <c r="F34" s="95" t="s">
        <v>221</v>
      </c>
      <c r="G34" s="43"/>
      <c r="H34" s="113"/>
      <c r="I34" s="113"/>
      <c r="J34" s="113"/>
      <c r="K34" s="113"/>
      <c r="L34" s="113"/>
      <c r="M34" s="113"/>
      <c r="N34" s="113"/>
      <c r="O34" s="113"/>
      <c r="P34" s="113">
        <v>15</v>
      </c>
      <c r="Q34" s="117">
        <f>SUM(K34:P34)</f>
        <v>15</v>
      </c>
      <c r="R34" s="115"/>
      <c r="S34" s="134">
        <f>G34-Q34</f>
        <v>-15</v>
      </c>
    </row>
    <row r="35" spans="1:19" s="46" customFormat="1" ht="14.25">
      <c r="A35" s="40"/>
      <c r="B35" s="41"/>
      <c r="C35" s="41" t="s">
        <v>50</v>
      </c>
      <c r="D35" s="41"/>
      <c r="E35" s="42"/>
      <c r="F35" s="95" t="s">
        <v>222</v>
      </c>
      <c r="G35" s="43"/>
      <c r="H35" s="113"/>
      <c r="I35" s="113"/>
      <c r="J35" s="113"/>
      <c r="K35" s="113"/>
      <c r="L35" s="113">
        <v>51</v>
      </c>
      <c r="M35" s="113"/>
      <c r="N35" s="113"/>
      <c r="O35" s="113"/>
      <c r="P35" s="113">
        <v>200</v>
      </c>
      <c r="Q35" s="117">
        <f>SUM(K35:P35)</f>
        <v>251</v>
      </c>
      <c r="R35" s="115"/>
      <c r="S35" s="134">
        <f>G35-Q35</f>
        <v>-251</v>
      </c>
    </row>
    <row r="36" spans="1:19" s="51" customFormat="1" ht="15">
      <c r="A36" s="47"/>
      <c r="B36" s="48" t="s">
        <v>51</v>
      </c>
      <c r="C36" s="48"/>
      <c r="D36" s="48"/>
      <c r="E36" s="49"/>
      <c r="F36" s="95" t="s">
        <v>223</v>
      </c>
      <c r="G36" s="50"/>
      <c r="H36" s="70"/>
      <c r="I36" s="70"/>
      <c r="J36" s="70"/>
      <c r="K36" s="70"/>
      <c r="L36" s="70"/>
      <c r="M36" s="70"/>
      <c r="N36" s="70"/>
      <c r="O36" s="70"/>
      <c r="P36" s="70">
        <v>80</v>
      </c>
      <c r="Q36" s="31">
        <f>SUM(K36:P36)</f>
        <v>80</v>
      </c>
      <c r="R36" s="32"/>
      <c r="S36" s="133">
        <f>G36-Q36</f>
        <v>-80</v>
      </c>
    </row>
    <row r="37" spans="1:19" ht="14.25">
      <c r="A37" s="54"/>
      <c r="B37" s="6"/>
      <c r="E37" s="55"/>
      <c r="F37" s="95" t="s">
        <v>205</v>
      </c>
      <c r="G37" s="52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5"/>
      <c r="S37" s="134"/>
    </row>
    <row r="38" spans="1:19" s="34" customFormat="1" ht="14.25">
      <c r="A38" s="28" t="s">
        <v>52</v>
      </c>
      <c r="B38" s="29"/>
      <c r="C38" s="29"/>
      <c r="D38" s="29"/>
      <c r="E38" s="30"/>
      <c r="F38" s="95" t="s">
        <v>224</v>
      </c>
      <c r="G38" s="31">
        <f aca="true" t="shared" si="8" ref="G38:Q38">G39</f>
        <v>0</v>
      </c>
      <c r="H38" s="31">
        <f t="shared" si="8"/>
        <v>0</v>
      </c>
      <c r="I38" s="31">
        <f t="shared" si="8"/>
        <v>0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 t="shared" si="8"/>
        <v>0</v>
      </c>
      <c r="O38" s="31">
        <f t="shared" si="8"/>
        <v>0</v>
      </c>
      <c r="P38" s="31">
        <f t="shared" si="8"/>
        <v>0</v>
      </c>
      <c r="Q38" s="31">
        <f t="shared" si="8"/>
        <v>0</v>
      </c>
      <c r="R38" s="32"/>
      <c r="S38" s="135">
        <f>S39</f>
        <v>0</v>
      </c>
    </row>
    <row r="39" spans="1:19" s="51" customFormat="1" ht="15">
      <c r="A39" s="47"/>
      <c r="B39" s="48" t="s">
        <v>53</v>
      </c>
      <c r="C39" s="48"/>
      <c r="D39" s="48"/>
      <c r="E39" s="49"/>
      <c r="F39" s="95" t="s">
        <v>225</v>
      </c>
      <c r="G39" s="50"/>
      <c r="H39" s="70"/>
      <c r="I39" s="70"/>
      <c r="J39" s="70"/>
      <c r="K39" s="70"/>
      <c r="L39" s="70"/>
      <c r="M39" s="70"/>
      <c r="N39" s="70"/>
      <c r="O39" s="70"/>
      <c r="P39" s="70"/>
      <c r="Q39" s="31">
        <f>SUM(K39:P39)</f>
        <v>0</v>
      </c>
      <c r="R39" s="32"/>
      <c r="S39" s="133">
        <f>G39-Q39</f>
        <v>0</v>
      </c>
    </row>
    <row r="40" spans="1:19" ht="14.25">
      <c r="A40" s="54"/>
      <c r="B40" s="6"/>
      <c r="E40" s="55"/>
      <c r="F40" s="95" t="s">
        <v>205</v>
      </c>
      <c r="G40" s="52"/>
      <c r="H40" s="114"/>
      <c r="I40" s="114"/>
      <c r="J40" s="114"/>
      <c r="K40" s="114"/>
      <c r="L40" s="114"/>
      <c r="M40" s="114"/>
      <c r="N40" s="114"/>
      <c r="O40" s="114"/>
      <c r="P40" s="114"/>
      <c r="Q40" s="115"/>
      <c r="R40" s="115"/>
      <c r="S40" s="134"/>
    </row>
    <row r="41" spans="1:19" s="34" customFormat="1" ht="14.25">
      <c r="A41" s="28" t="s">
        <v>54</v>
      </c>
      <c r="B41" s="29"/>
      <c r="C41" s="29"/>
      <c r="D41" s="29"/>
      <c r="E41" s="30"/>
      <c r="F41" s="95" t="s">
        <v>226</v>
      </c>
      <c r="G41" s="31">
        <f aca="true" t="shared" si="9" ref="G41:Q41">G42+G45+G57+G66+G67+G74</f>
        <v>4141</v>
      </c>
      <c r="H41" s="31">
        <f t="shared" si="9"/>
        <v>1875</v>
      </c>
      <c r="I41" s="31">
        <f t="shared" si="9"/>
        <v>515</v>
      </c>
      <c r="J41" s="31">
        <f t="shared" si="9"/>
        <v>165</v>
      </c>
      <c r="K41" s="31">
        <f t="shared" si="9"/>
        <v>37177</v>
      </c>
      <c r="L41" s="31">
        <f t="shared" si="9"/>
        <v>17242</v>
      </c>
      <c r="M41" s="31">
        <f t="shared" si="9"/>
        <v>0</v>
      </c>
      <c r="N41" s="31">
        <f t="shared" si="9"/>
        <v>0</v>
      </c>
      <c r="O41" s="31">
        <f t="shared" si="9"/>
        <v>0</v>
      </c>
      <c r="P41" s="31">
        <f t="shared" si="9"/>
        <v>25</v>
      </c>
      <c r="Q41" s="31">
        <f t="shared" si="9"/>
        <v>54444</v>
      </c>
      <c r="R41" s="32"/>
      <c r="S41" s="135">
        <f>S42+S45+S57+S66+S67+S74</f>
        <v>-50303</v>
      </c>
    </row>
    <row r="42" spans="1:19" s="39" customFormat="1" ht="15">
      <c r="A42" s="35"/>
      <c r="B42" s="36" t="s">
        <v>35</v>
      </c>
      <c r="C42" s="36"/>
      <c r="D42" s="36"/>
      <c r="E42" s="37"/>
      <c r="F42" s="95" t="s">
        <v>227</v>
      </c>
      <c r="G42" s="38">
        <f aca="true" t="shared" si="10" ref="G42:Q42">G43+G44</f>
        <v>0</v>
      </c>
      <c r="H42" s="31">
        <f t="shared" si="10"/>
        <v>0</v>
      </c>
      <c r="I42" s="31">
        <f t="shared" si="10"/>
        <v>0</v>
      </c>
      <c r="J42" s="31">
        <f t="shared" si="10"/>
        <v>0</v>
      </c>
      <c r="K42" s="31">
        <f t="shared" si="10"/>
        <v>67</v>
      </c>
      <c r="L42" s="31">
        <f t="shared" si="10"/>
        <v>8</v>
      </c>
      <c r="M42" s="31">
        <f t="shared" si="10"/>
        <v>0</v>
      </c>
      <c r="N42" s="31">
        <f t="shared" si="10"/>
        <v>0</v>
      </c>
      <c r="O42" s="31">
        <f t="shared" si="10"/>
        <v>0</v>
      </c>
      <c r="P42" s="31">
        <f t="shared" si="10"/>
        <v>0</v>
      </c>
      <c r="Q42" s="31">
        <f t="shared" si="10"/>
        <v>75</v>
      </c>
      <c r="R42" s="32"/>
      <c r="S42" s="135">
        <f>S43+S44</f>
        <v>-75</v>
      </c>
    </row>
    <row r="43" spans="1:19" s="46" customFormat="1" ht="14.25">
      <c r="A43" s="40"/>
      <c r="B43" s="41"/>
      <c r="C43" s="41" t="s">
        <v>55</v>
      </c>
      <c r="D43" s="41"/>
      <c r="E43" s="42"/>
      <c r="F43" s="95" t="s">
        <v>228</v>
      </c>
      <c r="G43" s="43"/>
      <c r="H43" s="113"/>
      <c r="I43" s="113"/>
      <c r="J43" s="113"/>
      <c r="K43" s="70">
        <v>67</v>
      </c>
      <c r="L43" s="113">
        <v>8</v>
      </c>
      <c r="M43" s="113"/>
      <c r="N43" s="113"/>
      <c r="O43" s="113"/>
      <c r="P43" s="113"/>
      <c r="Q43" s="117">
        <f>SUM(K43:P43)</f>
        <v>75</v>
      </c>
      <c r="R43" s="115"/>
      <c r="S43" s="134">
        <f>G43-Q43</f>
        <v>-75</v>
      </c>
    </row>
    <row r="44" spans="1:19" s="56" customFormat="1" ht="15">
      <c r="A44" s="40"/>
      <c r="B44" s="41"/>
      <c r="C44" s="41" t="s">
        <v>56</v>
      </c>
      <c r="D44" s="41"/>
      <c r="E44" s="42"/>
      <c r="F44" s="95" t="s">
        <v>229</v>
      </c>
      <c r="G44" s="43"/>
      <c r="H44" s="113"/>
      <c r="I44" s="113"/>
      <c r="J44" s="113"/>
      <c r="K44" s="113"/>
      <c r="L44" s="113"/>
      <c r="M44" s="113"/>
      <c r="N44" s="113"/>
      <c r="O44" s="113"/>
      <c r="P44" s="113"/>
      <c r="Q44" s="117">
        <f>SUM(K44:P44)</f>
        <v>0</v>
      </c>
      <c r="R44" s="115"/>
      <c r="S44" s="134">
        <f>G44-Q44</f>
        <v>0</v>
      </c>
    </row>
    <row r="45" spans="1:19" s="51" customFormat="1" ht="15">
      <c r="A45" s="35"/>
      <c r="B45" s="36" t="s">
        <v>57</v>
      </c>
      <c r="C45" s="36"/>
      <c r="D45" s="36"/>
      <c r="E45" s="37"/>
      <c r="F45" s="95" t="s">
        <v>230</v>
      </c>
      <c r="G45" s="38">
        <f aca="true" t="shared" si="11" ref="G45:Q45">G46+G47+G52+G53+G54+G55</f>
        <v>1875</v>
      </c>
      <c r="H45" s="31">
        <f t="shared" si="11"/>
        <v>1875</v>
      </c>
      <c r="I45" s="31">
        <f t="shared" si="11"/>
        <v>0</v>
      </c>
      <c r="J45" s="31">
        <f t="shared" si="11"/>
        <v>0</v>
      </c>
      <c r="K45" s="31">
        <f t="shared" si="11"/>
        <v>8971</v>
      </c>
      <c r="L45" s="31">
        <f t="shared" si="11"/>
        <v>3038</v>
      </c>
      <c r="M45" s="31">
        <f t="shared" si="11"/>
        <v>0</v>
      </c>
      <c r="N45" s="31">
        <f t="shared" si="11"/>
        <v>0</v>
      </c>
      <c r="O45" s="31">
        <f t="shared" si="11"/>
        <v>0</v>
      </c>
      <c r="P45" s="31">
        <f t="shared" si="11"/>
        <v>5</v>
      </c>
      <c r="Q45" s="31">
        <f t="shared" si="11"/>
        <v>12014</v>
      </c>
      <c r="R45" s="32"/>
      <c r="S45" s="135">
        <f>S46+S47+S52+S53+S54+S55</f>
        <v>-10139</v>
      </c>
    </row>
    <row r="46" spans="1:19" s="46" customFormat="1" ht="14.25">
      <c r="A46" s="40"/>
      <c r="B46" s="41"/>
      <c r="C46" s="41" t="s">
        <v>58</v>
      </c>
      <c r="D46" s="41"/>
      <c r="E46" s="42"/>
      <c r="F46" s="95" t="s">
        <v>231</v>
      </c>
      <c r="G46" s="43"/>
      <c r="H46" s="113"/>
      <c r="I46" s="113"/>
      <c r="J46" s="113"/>
      <c r="K46" s="113"/>
      <c r="L46" s="113"/>
      <c r="M46" s="113"/>
      <c r="N46" s="113"/>
      <c r="O46" s="113"/>
      <c r="P46" s="113"/>
      <c r="Q46" s="117">
        <f>SUM(K46:P46)</f>
        <v>0</v>
      </c>
      <c r="R46" s="115"/>
      <c r="S46" s="134">
        <f>G46-Q46</f>
        <v>0</v>
      </c>
    </row>
    <row r="47" spans="1:19" s="46" customFormat="1" ht="14.25">
      <c r="A47" s="57"/>
      <c r="B47" s="58"/>
      <c r="C47" s="58" t="s">
        <v>59</v>
      </c>
      <c r="D47" s="58"/>
      <c r="E47" s="59"/>
      <c r="F47" s="95" t="s">
        <v>232</v>
      </c>
      <c r="G47" s="44">
        <f aca="true" t="shared" si="12" ref="G47:Q47">SUM(G48:G51)</f>
        <v>1875</v>
      </c>
      <c r="H47" s="117">
        <f t="shared" si="12"/>
        <v>1875</v>
      </c>
      <c r="I47" s="117">
        <f t="shared" si="12"/>
        <v>0</v>
      </c>
      <c r="J47" s="117">
        <f t="shared" si="12"/>
        <v>0</v>
      </c>
      <c r="K47" s="117">
        <f t="shared" si="12"/>
        <v>8971</v>
      </c>
      <c r="L47" s="117">
        <f t="shared" si="12"/>
        <v>3038</v>
      </c>
      <c r="M47" s="117">
        <f t="shared" si="12"/>
        <v>0</v>
      </c>
      <c r="N47" s="117">
        <f t="shared" si="12"/>
        <v>0</v>
      </c>
      <c r="O47" s="117">
        <f t="shared" si="12"/>
        <v>0</v>
      </c>
      <c r="P47" s="117">
        <f t="shared" si="12"/>
        <v>5</v>
      </c>
      <c r="Q47" s="117">
        <f t="shared" si="12"/>
        <v>12014</v>
      </c>
      <c r="R47" s="115"/>
      <c r="S47" s="136">
        <f>SUM(S48:S51)</f>
        <v>-10139</v>
      </c>
    </row>
    <row r="48" spans="1:19" s="64" customFormat="1" ht="14.25">
      <c r="A48" s="60"/>
      <c r="B48" s="61"/>
      <c r="C48" s="61"/>
      <c r="D48" s="61" t="s">
        <v>60</v>
      </c>
      <c r="E48" s="62"/>
      <c r="F48" s="95" t="s">
        <v>233</v>
      </c>
      <c r="G48" s="69">
        <v>1875</v>
      </c>
      <c r="H48" s="70">
        <v>1875</v>
      </c>
      <c r="I48" s="116"/>
      <c r="J48" s="116"/>
      <c r="K48" s="70">
        <v>8971</v>
      </c>
      <c r="L48" s="113">
        <v>3038</v>
      </c>
      <c r="M48" s="116"/>
      <c r="N48" s="116"/>
      <c r="O48" s="116"/>
      <c r="P48" s="116">
        <v>5</v>
      </c>
      <c r="Q48" s="118">
        <f aca="true" t="shared" si="13" ref="Q48:Q55">SUM(K48:P48)</f>
        <v>12014</v>
      </c>
      <c r="R48" s="119"/>
      <c r="S48" s="137">
        <f aca="true" t="shared" si="14" ref="S48:S55">G48-Q48</f>
        <v>-10139</v>
      </c>
    </row>
    <row r="49" spans="1:19" s="64" customFormat="1" ht="14.25">
      <c r="A49" s="60"/>
      <c r="B49" s="61"/>
      <c r="C49" s="61"/>
      <c r="D49" s="61" t="s">
        <v>61</v>
      </c>
      <c r="E49" s="62"/>
      <c r="F49" s="95" t="s">
        <v>234</v>
      </c>
      <c r="G49" s="63"/>
      <c r="H49" s="116"/>
      <c r="I49" s="116"/>
      <c r="J49" s="116"/>
      <c r="K49" s="116"/>
      <c r="L49" s="116"/>
      <c r="M49" s="116"/>
      <c r="N49" s="116"/>
      <c r="O49" s="116"/>
      <c r="P49" s="116"/>
      <c r="Q49" s="118">
        <f t="shared" si="13"/>
        <v>0</v>
      </c>
      <c r="R49" s="119"/>
      <c r="S49" s="137">
        <f t="shared" si="14"/>
        <v>0</v>
      </c>
    </row>
    <row r="50" spans="1:19" s="64" customFormat="1" ht="14.25">
      <c r="A50" s="60"/>
      <c r="B50" s="61"/>
      <c r="C50" s="61"/>
      <c r="D50" s="61" t="s">
        <v>62</v>
      </c>
      <c r="E50" s="62"/>
      <c r="F50" s="95" t="s">
        <v>235</v>
      </c>
      <c r="G50" s="63"/>
      <c r="H50" s="116"/>
      <c r="I50" s="116"/>
      <c r="J50" s="116"/>
      <c r="K50" s="116"/>
      <c r="L50" s="116"/>
      <c r="M50" s="116"/>
      <c r="N50" s="116"/>
      <c r="O50" s="116"/>
      <c r="P50" s="116"/>
      <c r="Q50" s="118">
        <f t="shared" si="13"/>
        <v>0</v>
      </c>
      <c r="R50" s="119"/>
      <c r="S50" s="137">
        <f t="shared" si="14"/>
        <v>0</v>
      </c>
    </row>
    <row r="51" spans="1:19" s="64" customFormat="1" ht="14.25">
      <c r="A51" s="60"/>
      <c r="B51" s="61"/>
      <c r="C51" s="61"/>
      <c r="D51" s="61" t="s">
        <v>63</v>
      </c>
      <c r="E51" s="62"/>
      <c r="F51" s="95" t="s">
        <v>236</v>
      </c>
      <c r="G51" s="63"/>
      <c r="H51" s="116"/>
      <c r="I51" s="116"/>
      <c r="J51" s="116"/>
      <c r="K51" s="116"/>
      <c r="L51" s="116"/>
      <c r="M51" s="116"/>
      <c r="N51" s="116"/>
      <c r="O51" s="116"/>
      <c r="P51" s="116"/>
      <c r="Q51" s="118">
        <f t="shared" si="13"/>
        <v>0</v>
      </c>
      <c r="R51" s="119"/>
      <c r="S51" s="137">
        <f t="shared" si="14"/>
        <v>0</v>
      </c>
    </row>
    <row r="52" spans="1:19" s="46" customFormat="1" ht="14.25">
      <c r="A52" s="40"/>
      <c r="B52" s="41"/>
      <c r="C52" s="41" t="s">
        <v>64</v>
      </c>
      <c r="D52" s="41"/>
      <c r="E52" s="42"/>
      <c r="F52" s="95" t="s">
        <v>237</v>
      </c>
      <c r="G52" s="43"/>
      <c r="H52" s="113"/>
      <c r="I52" s="113"/>
      <c r="J52" s="113"/>
      <c r="K52" s="113"/>
      <c r="L52" s="113"/>
      <c r="M52" s="113"/>
      <c r="N52" s="113"/>
      <c r="O52" s="113"/>
      <c r="P52" s="113"/>
      <c r="Q52" s="117">
        <f t="shared" si="13"/>
        <v>0</v>
      </c>
      <c r="R52" s="115"/>
      <c r="S52" s="134">
        <f t="shared" si="14"/>
        <v>0</v>
      </c>
    </row>
    <row r="53" spans="1:19" s="46" customFormat="1" ht="14.25">
      <c r="A53" s="40"/>
      <c r="B53" s="41"/>
      <c r="C53" s="41" t="s">
        <v>65</v>
      </c>
      <c r="D53" s="41"/>
      <c r="E53" s="42"/>
      <c r="F53" s="95" t="s">
        <v>238</v>
      </c>
      <c r="G53" s="43"/>
      <c r="H53" s="113"/>
      <c r="I53" s="113"/>
      <c r="J53" s="113"/>
      <c r="K53" s="113"/>
      <c r="L53" s="113"/>
      <c r="M53" s="113"/>
      <c r="N53" s="113"/>
      <c r="O53" s="113"/>
      <c r="P53" s="113"/>
      <c r="Q53" s="117">
        <f t="shared" si="13"/>
        <v>0</v>
      </c>
      <c r="R53" s="115"/>
      <c r="S53" s="134">
        <f t="shared" si="14"/>
        <v>0</v>
      </c>
    </row>
    <row r="54" spans="1:19" s="56" customFormat="1" ht="15">
      <c r="A54" s="40"/>
      <c r="B54" s="41"/>
      <c r="C54" s="41" t="s">
        <v>66</v>
      </c>
      <c r="D54" s="41"/>
      <c r="E54" s="42"/>
      <c r="F54" s="95" t="s">
        <v>239</v>
      </c>
      <c r="G54" s="43"/>
      <c r="H54" s="113"/>
      <c r="I54" s="113"/>
      <c r="J54" s="113"/>
      <c r="K54" s="113"/>
      <c r="L54" s="113"/>
      <c r="M54" s="113"/>
      <c r="N54" s="113"/>
      <c r="O54" s="113"/>
      <c r="P54" s="113"/>
      <c r="Q54" s="117">
        <f t="shared" si="13"/>
        <v>0</v>
      </c>
      <c r="R54" s="115"/>
      <c r="S54" s="134">
        <f t="shared" si="14"/>
        <v>0</v>
      </c>
    </row>
    <row r="55" spans="1:19" s="46" customFormat="1" ht="14.25">
      <c r="A55" s="40"/>
      <c r="B55" s="41"/>
      <c r="C55" s="41" t="s">
        <v>67</v>
      </c>
      <c r="D55" s="41"/>
      <c r="E55" s="42"/>
      <c r="F55" s="95" t="s">
        <v>240</v>
      </c>
      <c r="G55" s="43"/>
      <c r="H55" s="113"/>
      <c r="I55" s="113"/>
      <c r="J55" s="113"/>
      <c r="K55" s="113"/>
      <c r="L55" s="113"/>
      <c r="M55" s="113"/>
      <c r="N55" s="113"/>
      <c r="O55" s="113"/>
      <c r="P55" s="113"/>
      <c r="Q55" s="117">
        <f t="shared" si="13"/>
        <v>0</v>
      </c>
      <c r="R55" s="115"/>
      <c r="S55" s="134">
        <f t="shared" si="14"/>
        <v>0</v>
      </c>
    </row>
    <row r="56" spans="1:19" s="46" customFormat="1" ht="14.25">
      <c r="A56" s="40"/>
      <c r="B56" s="152" t="s">
        <v>404</v>
      </c>
      <c r="C56" s="152"/>
      <c r="D56" s="152"/>
      <c r="E56" s="152"/>
      <c r="F56" s="95"/>
      <c r="G56" s="43"/>
      <c r="H56" s="113"/>
      <c r="I56" s="113"/>
      <c r="J56" s="113"/>
      <c r="K56" s="113"/>
      <c r="L56" s="113"/>
      <c r="M56" s="113"/>
      <c r="N56" s="113"/>
      <c r="O56" s="113"/>
      <c r="P56" s="113"/>
      <c r="Q56" s="117"/>
      <c r="R56" s="115"/>
      <c r="S56" s="134"/>
    </row>
    <row r="57" spans="1:19" s="51" customFormat="1" ht="15">
      <c r="A57" s="35"/>
      <c r="B57" s="36" t="s">
        <v>68</v>
      </c>
      <c r="C57" s="36"/>
      <c r="D57" s="36"/>
      <c r="E57" s="37"/>
      <c r="F57" s="95" t="s">
        <v>241</v>
      </c>
      <c r="G57" s="38">
        <f aca="true" t="shared" si="15" ref="G57:Q57">G58+G59+G64+G65</f>
        <v>2266</v>
      </c>
      <c r="H57" s="31">
        <f t="shared" si="15"/>
        <v>0</v>
      </c>
      <c r="I57" s="31">
        <f t="shared" si="15"/>
        <v>515</v>
      </c>
      <c r="J57" s="31">
        <f t="shared" si="15"/>
        <v>165</v>
      </c>
      <c r="K57" s="31">
        <f t="shared" si="15"/>
        <v>26999</v>
      </c>
      <c r="L57" s="31">
        <f t="shared" si="15"/>
        <v>14196</v>
      </c>
      <c r="M57" s="31">
        <f t="shared" si="15"/>
        <v>0</v>
      </c>
      <c r="N57" s="31">
        <f t="shared" si="15"/>
        <v>0</v>
      </c>
      <c r="O57" s="31">
        <f t="shared" si="15"/>
        <v>0</v>
      </c>
      <c r="P57" s="31">
        <f t="shared" si="15"/>
        <v>20</v>
      </c>
      <c r="Q57" s="31">
        <f t="shared" si="15"/>
        <v>41215</v>
      </c>
      <c r="R57" s="32"/>
      <c r="S57" s="135">
        <f>S58+S59+S64+S65</f>
        <v>-38949</v>
      </c>
    </row>
    <row r="58" spans="1:19" s="46" customFormat="1" ht="14.25">
      <c r="A58" s="40"/>
      <c r="B58" s="41"/>
      <c r="C58" s="41" t="s">
        <v>69</v>
      </c>
      <c r="D58" s="41"/>
      <c r="E58" s="42"/>
      <c r="F58" s="95" t="s">
        <v>242</v>
      </c>
      <c r="G58" s="43"/>
      <c r="H58" s="113"/>
      <c r="I58" s="113"/>
      <c r="J58" s="113"/>
      <c r="K58" s="113"/>
      <c r="L58" s="113"/>
      <c r="M58" s="113"/>
      <c r="N58" s="113"/>
      <c r="O58" s="113"/>
      <c r="P58" s="113"/>
      <c r="Q58" s="117">
        <f>SUM(K58:P58)</f>
        <v>0</v>
      </c>
      <c r="R58" s="115"/>
      <c r="S58" s="134">
        <f>G58-Q58</f>
        <v>0</v>
      </c>
    </row>
    <row r="59" spans="1:19" s="46" customFormat="1" ht="14.25">
      <c r="A59" s="57"/>
      <c r="B59" s="58"/>
      <c r="C59" s="58" t="s">
        <v>70</v>
      </c>
      <c r="D59" s="58"/>
      <c r="E59" s="59"/>
      <c r="F59" s="95" t="s">
        <v>243</v>
      </c>
      <c r="G59" s="44">
        <f aca="true" t="shared" si="16" ref="G59:Q59">SUM(G60:G63)</f>
        <v>2266</v>
      </c>
      <c r="H59" s="117">
        <f t="shared" si="16"/>
        <v>0</v>
      </c>
      <c r="I59" s="117">
        <f t="shared" si="16"/>
        <v>515</v>
      </c>
      <c r="J59" s="117">
        <f t="shared" si="16"/>
        <v>165</v>
      </c>
      <c r="K59" s="117">
        <f t="shared" si="16"/>
        <v>25552</v>
      </c>
      <c r="L59" s="117">
        <f t="shared" si="16"/>
        <v>11487</v>
      </c>
      <c r="M59" s="117">
        <f t="shared" si="16"/>
        <v>0</v>
      </c>
      <c r="N59" s="117">
        <f t="shared" si="16"/>
        <v>0</v>
      </c>
      <c r="O59" s="117">
        <f t="shared" si="16"/>
        <v>0</v>
      </c>
      <c r="P59" s="117">
        <f t="shared" si="16"/>
        <v>20</v>
      </c>
      <c r="Q59" s="117">
        <f t="shared" si="16"/>
        <v>37059</v>
      </c>
      <c r="R59" s="115"/>
      <c r="S59" s="136">
        <f>SUM(S60:S63)</f>
        <v>-34793</v>
      </c>
    </row>
    <row r="60" spans="1:19" s="64" customFormat="1" ht="14.25">
      <c r="A60" s="60"/>
      <c r="B60" s="61"/>
      <c r="C60" s="61"/>
      <c r="D60" s="61" t="s">
        <v>71</v>
      </c>
      <c r="E60" s="62"/>
      <c r="F60" s="95" t="s">
        <v>244</v>
      </c>
      <c r="G60" s="69">
        <v>2266</v>
      </c>
      <c r="H60" s="116"/>
      <c r="I60" s="113">
        <v>515</v>
      </c>
      <c r="J60" s="116">
        <v>165</v>
      </c>
      <c r="K60" s="70">
        <v>25552</v>
      </c>
      <c r="L60" s="113">
        <v>11487</v>
      </c>
      <c r="M60" s="116"/>
      <c r="N60" s="116"/>
      <c r="O60" s="116"/>
      <c r="P60" s="116">
        <v>20</v>
      </c>
      <c r="Q60" s="118">
        <f aca="true" t="shared" si="17" ref="Q60:Q66">SUM(K60:P60)</f>
        <v>37059</v>
      </c>
      <c r="R60" s="119"/>
      <c r="S60" s="137">
        <f aca="true" t="shared" si="18" ref="S60:S66">G60-Q60</f>
        <v>-34793</v>
      </c>
    </row>
    <row r="61" spans="1:19" s="64" customFormat="1" ht="14.25">
      <c r="A61" s="60"/>
      <c r="B61" s="61"/>
      <c r="C61" s="61"/>
      <c r="D61" s="61" t="s">
        <v>72</v>
      </c>
      <c r="E61" s="62"/>
      <c r="F61" s="95" t="s">
        <v>245</v>
      </c>
      <c r="G61" s="63"/>
      <c r="H61" s="116"/>
      <c r="I61" s="116"/>
      <c r="J61" s="116"/>
      <c r="K61" s="116"/>
      <c r="L61" s="116"/>
      <c r="M61" s="116"/>
      <c r="N61" s="116"/>
      <c r="O61" s="116"/>
      <c r="P61" s="116"/>
      <c r="Q61" s="118">
        <f t="shared" si="17"/>
        <v>0</v>
      </c>
      <c r="R61" s="119"/>
      <c r="S61" s="137">
        <f t="shared" si="18"/>
        <v>0</v>
      </c>
    </row>
    <row r="62" spans="1:19" s="64" customFormat="1" ht="14.25">
      <c r="A62" s="60"/>
      <c r="B62" s="61"/>
      <c r="C62" s="61"/>
      <c r="D62" s="61" t="s">
        <v>73</v>
      </c>
      <c r="E62" s="62"/>
      <c r="F62" s="95" t="s">
        <v>246</v>
      </c>
      <c r="G62" s="63"/>
      <c r="H62" s="116"/>
      <c r="I62" s="116"/>
      <c r="J62" s="116"/>
      <c r="K62" s="116"/>
      <c r="L62" s="116"/>
      <c r="M62" s="116"/>
      <c r="N62" s="116"/>
      <c r="O62" s="116"/>
      <c r="P62" s="116"/>
      <c r="Q62" s="118">
        <f t="shared" si="17"/>
        <v>0</v>
      </c>
      <c r="R62" s="119"/>
      <c r="S62" s="137">
        <f t="shared" si="18"/>
        <v>0</v>
      </c>
    </row>
    <row r="63" spans="1:19" s="64" customFormat="1" ht="14.25">
      <c r="A63" s="60"/>
      <c r="B63" s="61"/>
      <c r="C63" s="61"/>
      <c r="D63" s="61" t="s">
        <v>74</v>
      </c>
      <c r="E63" s="62"/>
      <c r="F63" s="95" t="s">
        <v>247</v>
      </c>
      <c r="G63" s="63"/>
      <c r="H63" s="116"/>
      <c r="I63" s="116"/>
      <c r="J63" s="116"/>
      <c r="K63" s="116"/>
      <c r="L63" s="116"/>
      <c r="M63" s="116"/>
      <c r="N63" s="116"/>
      <c r="O63" s="116"/>
      <c r="P63" s="116"/>
      <c r="Q63" s="118">
        <f t="shared" si="17"/>
        <v>0</v>
      </c>
      <c r="R63" s="119"/>
      <c r="S63" s="137">
        <f t="shared" si="18"/>
        <v>0</v>
      </c>
    </row>
    <row r="64" spans="1:19" s="46" customFormat="1" ht="14.25">
      <c r="A64" s="40"/>
      <c r="B64" s="41"/>
      <c r="C64" s="41" t="s">
        <v>75</v>
      </c>
      <c r="D64" s="41"/>
      <c r="E64" s="42"/>
      <c r="F64" s="95" t="s">
        <v>248</v>
      </c>
      <c r="G64" s="43"/>
      <c r="H64" s="113"/>
      <c r="I64" s="113"/>
      <c r="J64" s="113"/>
      <c r="K64" s="113"/>
      <c r="L64" s="113"/>
      <c r="M64" s="113"/>
      <c r="N64" s="113"/>
      <c r="O64" s="113"/>
      <c r="P64" s="113"/>
      <c r="Q64" s="117">
        <f t="shared" si="17"/>
        <v>0</v>
      </c>
      <c r="R64" s="115"/>
      <c r="S64" s="134">
        <f t="shared" si="18"/>
        <v>0</v>
      </c>
    </row>
    <row r="65" spans="1:19" s="46" customFormat="1" ht="14.25">
      <c r="A65" s="40"/>
      <c r="B65" s="41"/>
      <c r="C65" s="41" t="s">
        <v>76</v>
      </c>
      <c r="D65" s="41"/>
      <c r="E65" s="42"/>
      <c r="F65" s="95" t="s">
        <v>249</v>
      </c>
      <c r="G65" s="43"/>
      <c r="H65" s="113"/>
      <c r="I65" s="113"/>
      <c r="J65" s="113"/>
      <c r="K65" s="70">
        <v>1447</v>
      </c>
      <c r="L65" s="113">
        <v>2709</v>
      </c>
      <c r="M65" s="113"/>
      <c r="N65" s="113"/>
      <c r="O65" s="113"/>
      <c r="P65" s="113"/>
      <c r="Q65" s="117">
        <f t="shared" si="17"/>
        <v>4156</v>
      </c>
      <c r="R65" s="115"/>
      <c r="S65" s="134">
        <f t="shared" si="18"/>
        <v>-4156</v>
      </c>
    </row>
    <row r="66" spans="1:19" s="51" customFormat="1" ht="15">
      <c r="A66" s="47"/>
      <c r="B66" s="48" t="s">
        <v>77</v>
      </c>
      <c r="C66" s="48"/>
      <c r="D66" s="48"/>
      <c r="E66" s="49"/>
      <c r="F66" s="95" t="s">
        <v>250</v>
      </c>
      <c r="G66" s="50"/>
      <c r="H66" s="70"/>
      <c r="I66" s="70"/>
      <c r="J66" s="70"/>
      <c r="K66" s="70"/>
      <c r="L66" s="70"/>
      <c r="M66" s="70"/>
      <c r="N66" s="70"/>
      <c r="O66" s="70"/>
      <c r="P66" s="70"/>
      <c r="Q66" s="31">
        <f t="shared" si="17"/>
        <v>0</v>
      </c>
      <c r="R66" s="32"/>
      <c r="S66" s="133">
        <f t="shared" si="18"/>
        <v>0</v>
      </c>
    </row>
    <row r="67" spans="1:19" s="51" customFormat="1" ht="15">
      <c r="A67" s="35"/>
      <c r="B67" s="36" t="s">
        <v>78</v>
      </c>
      <c r="C67" s="36"/>
      <c r="D67" s="36"/>
      <c r="E67" s="37"/>
      <c r="F67" s="95" t="s">
        <v>251</v>
      </c>
      <c r="G67" s="38">
        <f aca="true" t="shared" si="19" ref="G67:Q67">G68+G72+G73</f>
        <v>0</v>
      </c>
      <c r="H67" s="31">
        <f t="shared" si="19"/>
        <v>0</v>
      </c>
      <c r="I67" s="31">
        <f t="shared" si="19"/>
        <v>0</v>
      </c>
      <c r="J67" s="31">
        <f t="shared" si="19"/>
        <v>0</v>
      </c>
      <c r="K67" s="31">
        <f t="shared" si="19"/>
        <v>1140</v>
      </c>
      <c r="L67" s="31">
        <f t="shared" si="19"/>
        <v>0</v>
      </c>
      <c r="M67" s="31">
        <f t="shared" si="19"/>
        <v>0</v>
      </c>
      <c r="N67" s="31">
        <f t="shared" si="19"/>
        <v>0</v>
      </c>
      <c r="O67" s="31">
        <f t="shared" si="19"/>
        <v>0</v>
      </c>
      <c r="P67" s="31">
        <f t="shared" si="19"/>
        <v>0</v>
      </c>
      <c r="Q67" s="31">
        <f t="shared" si="19"/>
        <v>1140</v>
      </c>
      <c r="R67" s="32"/>
      <c r="S67" s="135">
        <f>S68+S72+S73</f>
        <v>-1140</v>
      </c>
    </row>
    <row r="68" spans="1:19" s="46" customFormat="1" ht="14.25">
      <c r="A68" s="57"/>
      <c r="B68" s="58"/>
      <c r="C68" s="58" t="s">
        <v>79</v>
      </c>
      <c r="D68" s="58"/>
      <c r="E68" s="59"/>
      <c r="F68" s="95" t="s">
        <v>252</v>
      </c>
      <c r="G68" s="65">
        <f aca="true" t="shared" si="20" ref="G68:Q68">SUM(G69:G71)</f>
        <v>0</v>
      </c>
      <c r="H68" s="117">
        <f t="shared" si="20"/>
        <v>0</v>
      </c>
      <c r="I68" s="117">
        <f t="shared" si="20"/>
        <v>0</v>
      </c>
      <c r="J68" s="117">
        <f t="shared" si="20"/>
        <v>0</v>
      </c>
      <c r="K68" s="117">
        <f t="shared" si="20"/>
        <v>1140</v>
      </c>
      <c r="L68" s="117">
        <f t="shared" si="20"/>
        <v>0</v>
      </c>
      <c r="M68" s="117">
        <f t="shared" si="20"/>
        <v>0</v>
      </c>
      <c r="N68" s="117">
        <f t="shared" si="20"/>
        <v>0</v>
      </c>
      <c r="O68" s="117">
        <f t="shared" si="20"/>
        <v>0</v>
      </c>
      <c r="P68" s="117">
        <f t="shared" si="20"/>
        <v>0</v>
      </c>
      <c r="Q68" s="117">
        <f t="shared" si="20"/>
        <v>1140</v>
      </c>
      <c r="R68" s="115"/>
      <c r="S68" s="136">
        <f>SUM(S69:S71)</f>
        <v>-1140</v>
      </c>
    </row>
    <row r="69" spans="1:19" s="64" customFormat="1" ht="14.25">
      <c r="A69" s="60"/>
      <c r="B69" s="61"/>
      <c r="C69" s="61"/>
      <c r="D69" s="61" t="s">
        <v>80</v>
      </c>
      <c r="E69" s="62"/>
      <c r="F69" s="95" t="s">
        <v>253</v>
      </c>
      <c r="G69" s="66"/>
      <c r="H69" s="116"/>
      <c r="I69" s="116"/>
      <c r="J69" s="116"/>
      <c r="K69" s="70">
        <v>1140</v>
      </c>
      <c r="L69" s="116"/>
      <c r="M69" s="116"/>
      <c r="N69" s="116"/>
      <c r="O69" s="116"/>
      <c r="P69" s="116"/>
      <c r="Q69" s="118">
        <f aca="true" t="shared" si="21" ref="Q69:Q74">SUM(K69:P69)</f>
        <v>1140</v>
      </c>
      <c r="R69" s="119"/>
      <c r="S69" s="137">
        <f aca="true" t="shared" si="22" ref="S69:S74">G69-Q69</f>
        <v>-1140</v>
      </c>
    </row>
    <row r="70" spans="1:19" s="64" customFormat="1" ht="14.25">
      <c r="A70" s="60"/>
      <c r="B70" s="61"/>
      <c r="C70" s="61"/>
      <c r="D70" s="61" t="s">
        <v>81</v>
      </c>
      <c r="E70" s="62"/>
      <c r="F70" s="95" t="s">
        <v>254</v>
      </c>
      <c r="G70" s="66"/>
      <c r="H70" s="116"/>
      <c r="I70" s="116"/>
      <c r="J70" s="116"/>
      <c r="K70" s="116"/>
      <c r="L70" s="116"/>
      <c r="M70" s="116"/>
      <c r="N70" s="116"/>
      <c r="O70" s="116"/>
      <c r="P70" s="116"/>
      <c r="Q70" s="118">
        <f t="shared" si="21"/>
        <v>0</v>
      </c>
      <c r="R70" s="119"/>
      <c r="S70" s="137">
        <f t="shared" si="22"/>
        <v>0</v>
      </c>
    </row>
    <row r="71" spans="1:19" s="64" customFormat="1" ht="14.25">
      <c r="A71" s="60"/>
      <c r="B71" s="61"/>
      <c r="C71" s="61"/>
      <c r="D71" s="61" t="s">
        <v>82</v>
      </c>
      <c r="E71" s="62"/>
      <c r="F71" s="95" t="s">
        <v>255</v>
      </c>
      <c r="G71" s="66"/>
      <c r="H71" s="116"/>
      <c r="I71" s="116"/>
      <c r="J71" s="116"/>
      <c r="K71" s="116"/>
      <c r="L71" s="116"/>
      <c r="M71" s="116"/>
      <c r="N71" s="116"/>
      <c r="O71" s="116"/>
      <c r="P71" s="116"/>
      <c r="Q71" s="118">
        <f t="shared" si="21"/>
        <v>0</v>
      </c>
      <c r="R71" s="119"/>
      <c r="S71" s="137">
        <f t="shared" si="22"/>
        <v>0</v>
      </c>
    </row>
    <row r="72" spans="1:19" s="46" customFormat="1" ht="14.25">
      <c r="A72" s="40"/>
      <c r="B72" s="41"/>
      <c r="C72" s="41" t="s">
        <v>83</v>
      </c>
      <c r="D72" s="41"/>
      <c r="E72" s="42"/>
      <c r="F72" s="95" t="s">
        <v>256</v>
      </c>
      <c r="G72" s="69"/>
      <c r="H72" s="113"/>
      <c r="I72" s="113"/>
      <c r="J72" s="113"/>
      <c r="K72" s="113"/>
      <c r="L72" s="113"/>
      <c r="M72" s="113"/>
      <c r="N72" s="113"/>
      <c r="O72" s="113"/>
      <c r="P72" s="113"/>
      <c r="Q72" s="117">
        <f t="shared" si="21"/>
        <v>0</v>
      </c>
      <c r="R72" s="115"/>
      <c r="S72" s="134">
        <f t="shared" si="22"/>
        <v>0</v>
      </c>
    </row>
    <row r="73" spans="1:19" s="46" customFormat="1" ht="14.25">
      <c r="A73" s="40"/>
      <c r="B73" s="41"/>
      <c r="C73" s="41" t="s">
        <v>84</v>
      </c>
      <c r="D73" s="41"/>
      <c r="E73" s="42"/>
      <c r="F73" s="95" t="s">
        <v>257</v>
      </c>
      <c r="G73" s="69"/>
      <c r="H73" s="113"/>
      <c r="I73" s="113"/>
      <c r="J73" s="113"/>
      <c r="K73" s="113"/>
      <c r="L73" s="113"/>
      <c r="M73" s="113"/>
      <c r="N73" s="113"/>
      <c r="O73" s="113"/>
      <c r="P73" s="113"/>
      <c r="Q73" s="117">
        <f t="shared" si="21"/>
        <v>0</v>
      </c>
      <c r="R73" s="115"/>
      <c r="S73" s="134">
        <f t="shared" si="22"/>
        <v>0</v>
      </c>
    </row>
    <row r="74" spans="1:19" s="51" customFormat="1" ht="15">
      <c r="A74" s="47"/>
      <c r="B74" s="48" t="s">
        <v>51</v>
      </c>
      <c r="C74" s="48"/>
      <c r="D74" s="48"/>
      <c r="E74" s="49"/>
      <c r="F74" s="95" t="s">
        <v>258</v>
      </c>
      <c r="G74" s="50"/>
      <c r="H74" s="70"/>
      <c r="I74" s="70"/>
      <c r="J74" s="70"/>
      <c r="K74" s="70"/>
      <c r="L74" s="70"/>
      <c r="M74" s="70"/>
      <c r="N74" s="70"/>
      <c r="O74" s="70"/>
      <c r="P74" s="70"/>
      <c r="Q74" s="31">
        <f t="shared" si="21"/>
        <v>0</v>
      </c>
      <c r="R74" s="32"/>
      <c r="S74" s="133">
        <f t="shared" si="22"/>
        <v>0</v>
      </c>
    </row>
    <row r="75" spans="1:19" ht="14.25">
      <c r="A75" s="54"/>
      <c r="B75" s="6"/>
      <c r="E75" s="55"/>
      <c r="F75" s="95" t="s">
        <v>259</v>
      </c>
      <c r="G75" s="52"/>
      <c r="H75" s="114"/>
      <c r="I75" s="114"/>
      <c r="J75" s="114"/>
      <c r="K75" s="114"/>
      <c r="L75" s="114"/>
      <c r="M75" s="114"/>
      <c r="N75" s="114"/>
      <c r="O75" s="114"/>
      <c r="P75" s="114"/>
      <c r="Q75" s="115"/>
      <c r="R75" s="115"/>
      <c r="S75" s="134"/>
    </row>
    <row r="76" spans="1:19" s="34" customFormat="1" ht="14.25">
      <c r="A76" s="28" t="s">
        <v>85</v>
      </c>
      <c r="B76" s="29"/>
      <c r="C76" s="29"/>
      <c r="D76" s="29"/>
      <c r="E76" s="30"/>
      <c r="F76" s="95" t="s">
        <v>260</v>
      </c>
      <c r="G76" s="31">
        <f aca="true" t="shared" si="23" ref="G76:Q76">SUM(G77:G84)</f>
        <v>16</v>
      </c>
      <c r="H76" s="31">
        <f t="shared" si="23"/>
        <v>16</v>
      </c>
      <c r="I76" s="31">
        <f t="shared" si="23"/>
        <v>0</v>
      </c>
      <c r="J76" s="31">
        <f t="shared" si="23"/>
        <v>0</v>
      </c>
      <c r="K76" s="31">
        <f t="shared" si="23"/>
        <v>778</v>
      </c>
      <c r="L76" s="31">
        <f t="shared" si="23"/>
        <v>893</v>
      </c>
      <c r="M76" s="31">
        <f t="shared" si="23"/>
        <v>0</v>
      </c>
      <c r="N76" s="31">
        <f t="shared" si="23"/>
        <v>0</v>
      </c>
      <c r="O76" s="31">
        <f t="shared" si="23"/>
        <v>0</v>
      </c>
      <c r="P76" s="31">
        <f t="shared" si="23"/>
        <v>200</v>
      </c>
      <c r="Q76" s="31">
        <f t="shared" si="23"/>
        <v>1871</v>
      </c>
      <c r="R76" s="32"/>
      <c r="S76" s="135">
        <f>SUM(S77:S84)</f>
        <v>-1855</v>
      </c>
    </row>
    <row r="77" spans="1:19" s="51" customFormat="1" ht="15">
      <c r="A77" s="47"/>
      <c r="B77" s="48" t="s">
        <v>35</v>
      </c>
      <c r="C77" s="48"/>
      <c r="D77" s="48"/>
      <c r="E77" s="49"/>
      <c r="F77" s="95" t="s">
        <v>261</v>
      </c>
      <c r="G77" s="50"/>
      <c r="H77" s="70"/>
      <c r="I77" s="70"/>
      <c r="J77" s="70"/>
      <c r="K77" s="70">
        <v>269</v>
      </c>
      <c r="L77" s="70"/>
      <c r="M77" s="70"/>
      <c r="N77" s="70"/>
      <c r="O77" s="70"/>
      <c r="P77" s="70"/>
      <c r="Q77" s="31">
        <f aca="true" t="shared" si="24" ref="Q77:Q84">SUM(K77:P77)</f>
        <v>269</v>
      </c>
      <c r="R77" s="32"/>
      <c r="S77" s="133">
        <f aca="true" t="shared" si="25" ref="S77:S84">G77-Q77</f>
        <v>-269</v>
      </c>
    </row>
    <row r="78" spans="1:19" s="51" customFormat="1" ht="15">
      <c r="A78" s="47"/>
      <c r="B78" s="48" t="s">
        <v>86</v>
      </c>
      <c r="C78" s="48"/>
      <c r="D78" s="48"/>
      <c r="E78" s="49"/>
      <c r="F78" s="95" t="s">
        <v>262</v>
      </c>
      <c r="G78" s="69">
        <v>16</v>
      </c>
      <c r="H78" s="70">
        <v>16</v>
      </c>
      <c r="I78" s="70"/>
      <c r="J78" s="70"/>
      <c r="K78" s="70">
        <v>390</v>
      </c>
      <c r="L78" s="113">
        <v>577</v>
      </c>
      <c r="M78" s="70"/>
      <c r="N78" s="70"/>
      <c r="O78" s="70"/>
      <c r="P78" s="70"/>
      <c r="Q78" s="31">
        <f t="shared" si="24"/>
        <v>967</v>
      </c>
      <c r="R78" s="32"/>
      <c r="S78" s="133">
        <f t="shared" si="25"/>
        <v>-951</v>
      </c>
    </row>
    <row r="79" spans="1:19" s="51" customFormat="1" ht="15">
      <c r="A79" s="47"/>
      <c r="B79" s="48" t="s">
        <v>87</v>
      </c>
      <c r="C79" s="48"/>
      <c r="D79" s="48"/>
      <c r="E79" s="49"/>
      <c r="F79" s="95" t="s">
        <v>263</v>
      </c>
      <c r="G79" s="50"/>
      <c r="H79" s="70"/>
      <c r="I79" s="70"/>
      <c r="J79" s="70"/>
      <c r="K79" s="70">
        <v>119</v>
      </c>
      <c r="L79" s="113">
        <v>112</v>
      </c>
      <c r="M79" s="70"/>
      <c r="N79" s="70"/>
      <c r="O79" s="70"/>
      <c r="P79" s="70"/>
      <c r="Q79" s="31">
        <f t="shared" si="24"/>
        <v>231</v>
      </c>
      <c r="R79" s="32"/>
      <c r="S79" s="133">
        <f t="shared" si="25"/>
        <v>-231</v>
      </c>
    </row>
    <row r="80" spans="1:19" s="51" customFormat="1" ht="15">
      <c r="A80" s="47"/>
      <c r="B80" s="48" t="s">
        <v>88</v>
      </c>
      <c r="C80" s="48"/>
      <c r="D80" s="48"/>
      <c r="E80" s="49"/>
      <c r="F80" s="95" t="s">
        <v>264</v>
      </c>
      <c r="G80" s="50"/>
      <c r="H80" s="70"/>
      <c r="I80" s="70"/>
      <c r="J80" s="70"/>
      <c r="K80" s="70"/>
      <c r="L80" s="70"/>
      <c r="M80" s="70"/>
      <c r="N80" s="70"/>
      <c r="O80" s="70"/>
      <c r="P80" s="70"/>
      <c r="Q80" s="31">
        <f t="shared" si="24"/>
        <v>0</v>
      </c>
      <c r="R80" s="32"/>
      <c r="S80" s="133">
        <f t="shared" si="25"/>
        <v>0</v>
      </c>
    </row>
    <row r="81" spans="1:19" s="51" customFormat="1" ht="15">
      <c r="A81" s="47"/>
      <c r="B81" s="48" t="s">
        <v>89</v>
      </c>
      <c r="C81" s="48"/>
      <c r="D81" s="48"/>
      <c r="E81" s="49"/>
      <c r="F81" s="95" t="s">
        <v>265</v>
      </c>
      <c r="G81" s="50"/>
      <c r="H81" s="70"/>
      <c r="I81" s="70"/>
      <c r="J81" s="70"/>
      <c r="K81" s="70"/>
      <c r="L81" s="70"/>
      <c r="M81" s="70"/>
      <c r="N81" s="70"/>
      <c r="O81" s="70"/>
      <c r="P81" s="70"/>
      <c r="Q81" s="31">
        <f t="shared" si="24"/>
        <v>0</v>
      </c>
      <c r="R81" s="32"/>
      <c r="S81" s="133">
        <f t="shared" si="25"/>
        <v>0</v>
      </c>
    </row>
    <row r="82" spans="1:19" s="51" customFormat="1" ht="15">
      <c r="A82" s="47"/>
      <c r="B82" s="48" t="s">
        <v>90</v>
      </c>
      <c r="C82" s="48"/>
      <c r="D82" s="48"/>
      <c r="E82" s="49"/>
      <c r="F82" s="95" t="s">
        <v>266</v>
      </c>
      <c r="G82" s="50"/>
      <c r="H82" s="70"/>
      <c r="I82" s="70"/>
      <c r="J82" s="70"/>
      <c r="K82" s="70"/>
      <c r="L82" s="70"/>
      <c r="M82" s="70"/>
      <c r="N82" s="70"/>
      <c r="O82" s="70"/>
      <c r="P82" s="70"/>
      <c r="Q82" s="31">
        <f t="shared" si="24"/>
        <v>0</v>
      </c>
      <c r="R82" s="32"/>
      <c r="S82" s="133">
        <f t="shared" si="25"/>
        <v>0</v>
      </c>
    </row>
    <row r="83" spans="1:19" s="51" customFormat="1" ht="15">
      <c r="A83" s="47"/>
      <c r="B83" s="48" t="s">
        <v>91</v>
      </c>
      <c r="C83" s="48"/>
      <c r="D83" s="48"/>
      <c r="E83" s="49"/>
      <c r="F83" s="95" t="s">
        <v>267</v>
      </c>
      <c r="G83" s="50"/>
      <c r="H83" s="70"/>
      <c r="I83" s="70"/>
      <c r="J83" s="70"/>
      <c r="K83" s="70"/>
      <c r="L83" s="113">
        <v>204</v>
      </c>
      <c r="M83" s="70"/>
      <c r="N83" s="70"/>
      <c r="O83" s="70"/>
      <c r="P83" s="70"/>
      <c r="Q83" s="31">
        <f t="shared" si="24"/>
        <v>204</v>
      </c>
      <c r="R83" s="32"/>
      <c r="S83" s="133">
        <f t="shared" si="25"/>
        <v>-204</v>
      </c>
    </row>
    <row r="84" spans="1:19" s="51" customFormat="1" ht="15">
      <c r="A84" s="47"/>
      <c r="B84" s="48" t="s">
        <v>51</v>
      </c>
      <c r="C84" s="48"/>
      <c r="D84" s="48"/>
      <c r="E84" s="49"/>
      <c r="F84" s="95" t="s">
        <v>268</v>
      </c>
      <c r="G84" s="50"/>
      <c r="H84" s="70"/>
      <c r="I84" s="70"/>
      <c r="J84" s="70"/>
      <c r="K84" s="70"/>
      <c r="L84" s="70"/>
      <c r="M84" s="70"/>
      <c r="N84" s="70"/>
      <c r="O84" s="70"/>
      <c r="P84" s="70">
        <v>200</v>
      </c>
      <c r="Q84" s="31">
        <f t="shared" si="24"/>
        <v>200</v>
      </c>
      <c r="R84" s="32"/>
      <c r="S84" s="133">
        <f t="shared" si="25"/>
        <v>-200</v>
      </c>
    </row>
    <row r="85" spans="1:19" s="51" customFormat="1" ht="15">
      <c r="A85" s="47"/>
      <c r="B85" s="48"/>
      <c r="C85" s="48"/>
      <c r="D85" s="48"/>
      <c r="E85" s="49"/>
      <c r="F85" s="95" t="s">
        <v>205</v>
      </c>
      <c r="G85" s="16"/>
      <c r="H85" s="110"/>
      <c r="I85" s="110"/>
      <c r="J85" s="110"/>
      <c r="K85" s="110"/>
      <c r="L85" s="110"/>
      <c r="M85" s="110"/>
      <c r="N85" s="110"/>
      <c r="O85" s="110"/>
      <c r="P85" s="110"/>
      <c r="Q85" s="32"/>
      <c r="R85" s="32"/>
      <c r="S85" s="133"/>
    </row>
    <row r="86" spans="1:19" s="34" customFormat="1" ht="14.25">
      <c r="A86" s="28" t="s">
        <v>92</v>
      </c>
      <c r="B86" s="29"/>
      <c r="C86" s="29"/>
      <c r="D86" s="29"/>
      <c r="E86" s="30"/>
      <c r="F86" s="95" t="s">
        <v>269</v>
      </c>
      <c r="G86" s="31">
        <f aca="true" t="shared" si="26" ref="G86:Q86">G87+G88+G89+G92+G93+G103+G104</f>
        <v>361</v>
      </c>
      <c r="H86" s="31">
        <f t="shared" si="26"/>
        <v>0</v>
      </c>
      <c r="I86" s="31">
        <f t="shared" si="26"/>
        <v>361</v>
      </c>
      <c r="J86" s="31">
        <f t="shared" si="26"/>
        <v>0</v>
      </c>
      <c r="K86" s="31">
        <f t="shared" si="26"/>
        <v>1505</v>
      </c>
      <c r="L86" s="31">
        <f t="shared" si="26"/>
        <v>2233</v>
      </c>
      <c r="M86" s="31">
        <f t="shared" si="26"/>
        <v>0</v>
      </c>
      <c r="N86" s="31">
        <f t="shared" si="26"/>
        <v>0</v>
      </c>
      <c r="O86" s="31">
        <f t="shared" si="26"/>
        <v>0</v>
      </c>
      <c r="P86" s="31">
        <f t="shared" si="26"/>
        <v>45</v>
      </c>
      <c r="Q86" s="31">
        <f t="shared" si="26"/>
        <v>3783</v>
      </c>
      <c r="R86" s="32"/>
      <c r="S86" s="135">
        <f>S87+S88+S89+S92+S93+S103+S104</f>
        <v>-3422</v>
      </c>
    </row>
    <row r="87" spans="1:19" s="51" customFormat="1" ht="15">
      <c r="A87" s="47"/>
      <c r="B87" s="48" t="s">
        <v>35</v>
      </c>
      <c r="C87" s="48"/>
      <c r="D87" s="48"/>
      <c r="E87" s="49"/>
      <c r="F87" s="95" t="s">
        <v>270</v>
      </c>
      <c r="G87" s="50"/>
      <c r="H87" s="70"/>
      <c r="I87" s="70"/>
      <c r="J87" s="70"/>
      <c r="K87" s="70"/>
      <c r="L87" s="70"/>
      <c r="M87" s="70"/>
      <c r="N87" s="70"/>
      <c r="O87" s="70"/>
      <c r="P87" s="70"/>
      <c r="Q87" s="31">
        <f>SUM(K87:P87)</f>
        <v>0</v>
      </c>
      <c r="R87" s="32"/>
      <c r="S87" s="133">
        <f>G87-Q87</f>
        <v>0</v>
      </c>
    </row>
    <row r="88" spans="1:19" s="51" customFormat="1" ht="15">
      <c r="A88" s="47"/>
      <c r="B88" s="48" t="s">
        <v>93</v>
      </c>
      <c r="C88" s="48"/>
      <c r="D88" s="48"/>
      <c r="E88" s="49"/>
      <c r="F88" s="95" t="s">
        <v>271</v>
      </c>
      <c r="G88" s="50"/>
      <c r="H88" s="70"/>
      <c r="I88" s="70"/>
      <c r="J88" s="70"/>
      <c r="K88" s="70"/>
      <c r="L88" s="70"/>
      <c r="M88" s="70"/>
      <c r="N88" s="70"/>
      <c r="O88" s="70"/>
      <c r="P88" s="70"/>
      <c r="Q88" s="31">
        <f>SUM(K88:P88)</f>
        <v>0</v>
      </c>
      <c r="R88" s="32"/>
      <c r="S88" s="133">
        <f>G88-Q88</f>
        <v>0</v>
      </c>
    </row>
    <row r="89" spans="1:19" s="51" customFormat="1" ht="15">
      <c r="A89" s="35"/>
      <c r="B89" s="36" t="s">
        <v>94</v>
      </c>
      <c r="C89" s="36"/>
      <c r="D89" s="36"/>
      <c r="E89" s="37"/>
      <c r="F89" s="95" t="s">
        <v>272</v>
      </c>
      <c r="G89" s="38">
        <f aca="true" t="shared" si="27" ref="G89:Q89">SUM(G90:G91)</f>
        <v>0</v>
      </c>
      <c r="H89" s="31">
        <f t="shared" si="27"/>
        <v>0</v>
      </c>
      <c r="I89" s="31">
        <f t="shared" si="27"/>
        <v>0</v>
      </c>
      <c r="J89" s="31">
        <f t="shared" si="27"/>
        <v>0</v>
      </c>
      <c r="K89" s="31">
        <f t="shared" si="27"/>
        <v>725</v>
      </c>
      <c r="L89" s="31">
        <f t="shared" si="27"/>
        <v>41</v>
      </c>
      <c r="M89" s="31">
        <f t="shared" si="27"/>
        <v>0</v>
      </c>
      <c r="N89" s="31">
        <f t="shared" si="27"/>
        <v>0</v>
      </c>
      <c r="O89" s="31">
        <f t="shared" si="27"/>
        <v>0</v>
      </c>
      <c r="P89" s="31">
        <f t="shared" si="27"/>
        <v>0</v>
      </c>
      <c r="Q89" s="31">
        <f t="shared" si="27"/>
        <v>766</v>
      </c>
      <c r="R89" s="32"/>
      <c r="S89" s="135">
        <f>SUM(S90:S91)</f>
        <v>-766</v>
      </c>
    </row>
    <row r="90" spans="1:19" s="46" customFormat="1" ht="14.25">
      <c r="A90" s="40"/>
      <c r="B90" s="41"/>
      <c r="C90" s="41" t="s">
        <v>95</v>
      </c>
      <c r="D90" s="41"/>
      <c r="E90" s="42"/>
      <c r="F90" s="95" t="s">
        <v>273</v>
      </c>
      <c r="G90" s="43"/>
      <c r="H90" s="113"/>
      <c r="I90" s="113"/>
      <c r="J90" s="113"/>
      <c r="K90" s="70">
        <v>725</v>
      </c>
      <c r="L90" s="113">
        <v>41</v>
      </c>
      <c r="M90" s="113"/>
      <c r="N90" s="113"/>
      <c r="O90" s="113"/>
      <c r="P90" s="113"/>
      <c r="Q90" s="117">
        <f>SUM(K90:P90)</f>
        <v>766</v>
      </c>
      <c r="R90" s="115"/>
      <c r="S90" s="134">
        <f>G90-Q90</f>
        <v>-766</v>
      </c>
    </row>
    <row r="91" spans="1:19" s="46" customFormat="1" ht="14.25">
      <c r="A91" s="40"/>
      <c r="B91" s="41"/>
      <c r="C91" s="41" t="s">
        <v>96</v>
      </c>
      <c r="D91" s="41"/>
      <c r="E91" s="42"/>
      <c r="F91" s="95" t="s">
        <v>274</v>
      </c>
      <c r="G91" s="43"/>
      <c r="H91" s="113"/>
      <c r="I91" s="113"/>
      <c r="J91" s="113"/>
      <c r="K91" s="113"/>
      <c r="L91" s="113"/>
      <c r="M91" s="113"/>
      <c r="N91" s="113"/>
      <c r="O91" s="113"/>
      <c r="P91" s="113"/>
      <c r="Q91" s="117">
        <f>SUM(K91:P91)</f>
        <v>0</v>
      </c>
      <c r="R91" s="115"/>
      <c r="S91" s="134">
        <f>G91-Q91</f>
        <v>0</v>
      </c>
    </row>
    <row r="92" spans="1:19" s="51" customFormat="1" ht="15">
      <c r="A92" s="47"/>
      <c r="B92" s="48" t="s">
        <v>97</v>
      </c>
      <c r="C92" s="48"/>
      <c r="D92" s="48"/>
      <c r="E92" s="49"/>
      <c r="F92" s="95" t="s">
        <v>275</v>
      </c>
      <c r="G92" s="50"/>
      <c r="H92" s="70"/>
      <c r="I92" s="70"/>
      <c r="J92" s="70"/>
      <c r="K92" s="70">
        <v>780</v>
      </c>
      <c r="L92" s="113">
        <v>305</v>
      </c>
      <c r="M92" s="70"/>
      <c r="N92" s="70"/>
      <c r="O92" s="70"/>
      <c r="P92" s="70"/>
      <c r="Q92" s="31">
        <f>SUM(K92:P92)</f>
        <v>1085</v>
      </c>
      <c r="R92" s="32"/>
      <c r="S92" s="133">
        <f>G92-Q92</f>
        <v>-1085</v>
      </c>
    </row>
    <row r="93" spans="1:19" s="51" customFormat="1" ht="15">
      <c r="A93" s="35"/>
      <c r="B93" s="36" t="s">
        <v>98</v>
      </c>
      <c r="C93" s="36"/>
      <c r="D93" s="36"/>
      <c r="E93" s="37"/>
      <c r="F93" s="95" t="s">
        <v>276</v>
      </c>
      <c r="G93" s="38">
        <f aca="true" t="shared" si="28" ref="G93:Q93">G94+G98+G102</f>
        <v>361</v>
      </c>
      <c r="H93" s="31">
        <f t="shared" si="28"/>
        <v>0</v>
      </c>
      <c r="I93" s="31">
        <f t="shared" si="28"/>
        <v>361</v>
      </c>
      <c r="J93" s="31">
        <f t="shared" si="28"/>
        <v>0</v>
      </c>
      <c r="K93" s="31">
        <f t="shared" si="28"/>
        <v>0</v>
      </c>
      <c r="L93" s="31">
        <f t="shared" si="28"/>
        <v>1887</v>
      </c>
      <c r="M93" s="31">
        <f t="shared" si="28"/>
        <v>0</v>
      </c>
      <c r="N93" s="31">
        <f t="shared" si="28"/>
        <v>0</v>
      </c>
      <c r="O93" s="31">
        <f t="shared" si="28"/>
        <v>0</v>
      </c>
      <c r="P93" s="31">
        <f t="shared" si="28"/>
        <v>0</v>
      </c>
      <c r="Q93" s="31">
        <f t="shared" si="28"/>
        <v>1887</v>
      </c>
      <c r="R93" s="32"/>
      <c r="S93" s="135">
        <f>S94+S98+S102</f>
        <v>-1526</v>
      </c>
    </row>
    <row r="94" spans="1:19" s="46" customFormat="1" ht="14.25">
      <c r="A94" s="57"/>
      <c r="B94" s="58"/>
      <c r="C94" s="58" t="s">
        <v>99</v>
      </c>
      <c r="D94" s="58"/>
      <c r="E94" s="59"/>
      <c r="F94" s="95" t="s">
        <v>277</v>
      </c>
      <c r="G94" s="44">
        <f aca="true" t="shared" si="29" ref="G94:Q94">SUM(G95:G97)</f>
        <v>361</v>
      </c>
      <c r="H94" s="117">
        <f t="shared" si="29"/>
        <v>0</v>
      </c>
      <c r="I94" s="117">
        <f t="shared" si="29"/>
        <v>361</v>
      </c>
      <c r="J94" s="117">
        <f t="shared" si="29"/>
        <v>0</v>
      </c>
      <c r="K94" s="117">
        <f t="shared" si="29"/>
        <v>0</v>
      </c>
      <c r="L94" s="117">
        <f t="shared" si="29"/>
        <v>1887</v>
      </c>
      <c r="M94" s="117">
        <f t="shared" si="29"/>
        <v>0</v>
      </c>
      <c r="N94" s="117">
        <f t="shared" si="29"/>
        <v>0</v>
      </c>
      <c r="O94" s="117">
        <f t="shared" si="29"/>
        <v>0</v>
      </c>
      <c r="P94" s="117">
        <f t="shared" si="29"/>
        <v>0</v>
      </c>
      <c r="Q94" s="117">
        <f t="shared" si="29"/>
        <v>1887</v>
      </c>
      <c r="R94" s="115"/>
      <c r="S94" s="136">
        <f>SUM(S95:S97)</f>
        <v>-1526</v>
      </c>
    </row>
    <row r="95" spans="1:19" s="64" customFormat="1" ht="14.25">
      <c r="A95" s="60"/>
      <c r="B95" s="61"/>
      <c r="C95" s="61"/>
      <c r="D95" s="61" t="s">
        <v>100</v>
      </c>
      <c r="E95" s="62"/>
      <c r="F95" s="95" t="s">
        <v>278</v>
      </c>
      <c r="G95" s="69">
        <v>361</v>
      </c>
      <c r="H95" s="116"/>
      <c r="I95" s="113">
        <v>361</v>
      </c>
      <c r="J95" s="116"/>
      <c r="K95" s="116"/>
      <c r="L95" s="113">
        <v>1887</v>
      </c>
      <c r="M95" s="116"/>
      <c r="N95" s="116"/>
      <c r="O95" s="116"/>
      <c r="P95" s="116"/>
      <c r="Q95" s="118">
        <f>SUM(K95:P95)</f>
        <v>1887</v>
      </c>
      <c r="R95" s="119"/>
      <c r="S95" s="137">
        <f>G95-Q95</f>
        <v>-1526</v>
      </c>
    </row>
    <row r="96" spans="1:19" s="64" customFormat="1" ht="14.25">
      <c r="A96" s="60"/>
      <c r="B96" s="61"/>
      <c r="C96" s="61"/>
      <c r="D96" s="61" t="s">
        <v>101</v>
      </c>
      <c r="E96" s="62"/>
      <c r="F96" s="95" t="s">
        <v>279</v>
      </c>
      <c r="G96" s="63"/>
      <c r="H96" s="116"/>
      <c r="I96" s="116"/>
      <c r="J96" s="116"/>
      <c r="K96" s="116"/>
      <c r="L96" s="116"/>
      <c r="M96" s="116"/>
      <c r="N96" s="116"/>
      <c r="O96" s="116"/>
      <c r="P96" s="116"/>
      <c r="Q96" s="118">
        <f>SUM(K96:P96)</f>
        <v>0</v>
      </c>
      <c r="R96" s="119"/>
      <c r="S96" s="137">
        <f>G96-Q96</f>
        <v>0</v>
      </c>
    </row>
    <row r="97" spans="1:19" s="64" customFormat="1" ht="14.25">
      <c r="A97" s="60"/>
      <c r="B97" s="61"/>
      <c r="C97" s="61"/>
      <c r="D97" s="61" t="s">
        <v>102</v>
      </c>
      <c r="E97" s="62"/>
      <c r="F97" s="95" t="s">
        <v>280</v>
      </c>
      <c r="G97" s="63"/>
      <c r="H97" s="116"/>
      <c r="I97" s="116"/>
      <c r="J97" s="116"/>
      <c r="K97" s="116"/>
      <c r="L97" s="116"/>
      <c r="M97" s="116"/>
      <c r="N97" s="116"/>
      <c r="O97" s="116"/>
      <c r="P97" s="116"/>
      <c r="Q97" s="118">
        <f>SUM(K97:P97)</f>
        <v>0</v>
      </c>
      <c r="R97" s="119"/>
      <c r="S97" s="137">
        <f>G97-Q97</f>
        <v>0</v>
      </c>
    </row>
    <row r="98" spans="1:19" s="46" customFormat="1" ht="14.25">
      <c r="A98" s="57"/>
      <c r="B98" s="58"/>
      <c r="C98" s="58" t="s">
        <v>103</v>
      </c>
      <c r="D98" s="58"/>
      <c r="E98" s="59"/>
      <c r="F98" s="95" t="s">
        <v>281</v>
      </c>
      <c r="G98" s="44">
        <f aca="true" t="shared" si="30" ref="G98:Q98">SUM(G99:G101)</f>
        <v>0</v>
      </c>
      <c r="H98" s="117">
        <f t="shared" si="30"/>
        <v>0</v>
      </c>
      <c r="I98" s="117">
        <f t="shared" si="30"/>
        <v>0</v>
      </c>
      <c r="J98" s="117">
        <f t="shared" si="30"/>
        <v>0</v>
      </c>
      <c r="K98" s="117">
        <f t="shared" si="30"/>
        <v>0</v>
      </c>
      <c r="L98" s="117">
        <f t="shared" si="30"/>
        <v>0</v>
      </c>
      <c r="M98" s="117">
        <f t="shared" si="30"/>
        <v>0</v>
      </c>
      <c r="N98" s="117">
        <f t="shared" si="30"/>
        <v>0</v>
      </c>
      <c r="O98" s="117">
        <f t="shared" si="30"/>
        <v>0</v>
      </c>
      <c r="P98" s="117">
        <f t="shared" si="30"/>
        <v>0</v>
      </c>
      <c r="Q98" s="117">
        <f t="shared" si="30"/>
        <v>0</v>
      </c>
      <c r="R98" s="115"/>
      <c r="S98" s="136">
        <f>SUM(S99:S101)</f>
        <v>0</v>
      </c>
    </row>
    <row r="99" spans="1:19" s="64" customFormat="1" ht="14.25">
      <c r="A99" s="60"/>
      <c r="B99" s="61"/>
      <c r="C99" s="61"/>
      <c r="D99" s="61" t="s">
        <v>104</v>
      </c>
      <c r="E99" s="62"/>
      <c r="F99" s="95" t="s">
        <v>282</v>
      </c>
      <c r="G99" s="63"/>
      <c r="H99" s="116"/>
      <c r="I99" s="116"/>
      <c r="J99" s="116"/>
      <c r="K99" s="116"/>
      <c r="L99" s="116"/>
      <c r="M99" s="116"/>
      <c r="N99" s="116"/>
      <c r="O99" s="116"/>
      <c r="P99" s="116"/>
      <c r="Q99" s="118">
        <f aca="true" t="shared" si="31" ref="Q99:Q104">SUM(K99:P99)</f>
        <v>0</v>
      </c>
      <c r="R99" s="119"/>
      <c r="S99" s="137">
        <f aca="true" t="shared" si="32" ref="S99:S104">G99-Q99</f>
        <v>0</v>
      </c>
    </row>
    <row r="100" spans="1:19" s="64" customFormat="1" ht="14.25">
      <c r="A100" s="60"/>
      <c r="B100" s="61"/>
      <c r="C100" s="61"/>
      <c r="D100" s="61" t="s">
        <v>105</v>
      </c>
      <c r="E100" s="62"/>
      <c r="F100" s="95" t="s">
        <v>283</v>
      </c>
      <c r="G100" s="63"/>
      <c r="H100" s="116"/>
      <c r="I100" s="116"/>
      <c r="J100" s="116"/>
      <c r="K100" s="116"/>
      <c r="L100" s="116"/>
      <c r="M100" s="116"/>
      <c r="N100" s="116"/>
      <c r="O100" s="116"/>
      <c r="P100" s="116"/>
      <c r="Q100" s="118">
        <f t="shared" si="31"/>
        <v>0</v>
      </c>
      <c r="R100" s="119"/>
      <c r="S100" s="137">
        <f t="shared" si="32"/>
        <v>0</v>
      </c>
    </row>
    <row r="101" spans="1:19" s="64" customFormat="1" ht="14.25">
      <c r="A101" s="60"/>
      <c r="B101" s="61"/>
      <c r="C101" s="61"/>
      <c r="D101" s="61" t="s">
        <v>106</v>
      </c>
      <c r="E101" s="62"/>
      <c r="F101" s="95" t="s">
        <v>284</v>
      </c>
      <c r="G101" s="63"/>
      <c r="H101" s="116"/>
      <c r="I101" s="116"/>
      <c r="J101" s="116"/>
      <c r="K101" s="116"/>
      <c r="L101" s="116"/>
      <c r="M101" s="116"/>
      <c r="N101" s="116"/>
      <c r="O101" s="116"/>
      <c r="P101" s="116"/>
      <c r="Q101" s="118">
        <f t="shared" si="31"/>
        <v>0</v>
      </c>
      <c r="R101" s="119"/>
      <c r="S101" s="137">
        <f t="shared" si="32"/>
        <v>0</v>
      </c>
    </row>
    <row r="102" spans="1:19" s="46" customFormat="1" ht="14.25">
      <c r="A102" s="40"/>
      <c r="B102" s="41"/>
      <c r="C102" s="41" t="s">
        <v>107</v>
      </c>
      <c r="D102" s="41"/>
      <c r="E102" s="42"/>
      <c r="F102" s="95" t="s">
        <v>285</v>
      </c>
      <c r="G102" s="4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7">
        <f t="shared" si="31"/>
        <v>0</v>
      </c>
      <c r="R102" s="115"/>
      <c r="S102" s="134">
        <f t="shared" si="32"/>
        <v>0</v>
      </c>
    </row>
    <row r="103" spans="1:19" s="51" customFormat="1" ht="15">
      <c r="A103" s="47"/>
      <c r="B103" s="48" t="s">
        <v>108</v>
      </c>
      <c r="C103" s="48"/>
      <c r="D103" s="48"/>
      <c r="E103" s="49"/>
      <c r="F103" s="95" t="s">
        <v>286</v>
      </c>
      <c r="G103" s="50"/>
      <c r="H103" s="70"/>
      <c r="I103" s="70"/>
      <c r="J103" s="70"/>
      <c r="K103" s="70"/>
      <c r="L103" s="70"/>
      <c r="M103" s="70"/>
      <c r="N103" s="70"/>
      <c r="O103" s="70"/>
      <c r="P103" s="70"/>
      <c r="Q103" s="31">
        <f t="shared" si="31"/>
        <v>0</v>
      </c>
      <c r="R103" s="32"/>
      <c r="S103" s="133">
        <f t="shared" si="32"/>
        <v>0</v>
      </c>
    </row>
    <row r="104" spans="1:19" s="51" customFormat="1" ht="15">
      <c r="A104" s="47"/>
      <c r="B104" s="48" t="s">
        <v>109</v>
      </c>
      <c r="C104" s="48"/>
      <c r="D104" s="48"/>
      <c r="E104" s="49"/>
      <c r="F104" s="95" t="s">
        <v>287</v>
      </c>
      <c r="G104" s="50"/>
      <c r="H104" s="70"/>
      <c r="I104" s="70"/>
      <c r="J104" s="70"/>
      <c r="K104" s="70"/>
      <c r="L104" s="70"/>
      <c r="M104" s="70"/>
      <c r="N104" s="70"/>
      <c r="O104" s="70"/>
      <c r="P104" s="70">
        <v>45</v>
      </c>
      <c r="Q104" s="31">
        <f t="shared" si="31"/>
        <v>45</v>
      </c>
      <c r="R104" s="32"/>
      <c r="S104" s="133">
        <f t="shared" si="32"/>
        <v>-45</v>
      </c>
    </row>
    <row r="105" spans="1:19" ht="14.25">
      <c r="A105" s="54"/>
      <c r="B105" s="152" t="s">
        <v>404</v>
      </c>
      <c r="C105" s="152"/>
      <c r="D105" s="152"/>
      <c r="E105" s="152"/>
      <c r="F105" s="95" t="s">
        <v>205</v>
      </c>
      <c r="G105" s="52"/>
      <c r="H105" s="114"/>
      <c r="I105" s="114"/>
      <c r="J105" s="114"/>
      <c r="K105" s="114"/>
      <c r="L105" s="114"/>
      <c r="M105" s="114"/>
      <c r="N105" s="114"/>
      <c r="O105" s="114"/>
      <c r="P105" s="114"/>
      <c r="Q105" s="115"/>
      <c r="R105" s="115"/>
      <c r="S105" s="134"/>
    </row>
    <row r="106" spans="1:19" s="34" customFormat="1" ht="14.25">
      <c r="A106" s="28" t="s">
        <v>110</v>
      </c>
      <c r="B106" s="29"/>
      <c r="C106" s="29"/>
      <c r="D106" s="29"/>
      <c r="E106" s="30"/>
      <c r="F106" s="95" t="s">
        <v>288</v>
      </c>
      <c r="G106" s="31">
        <f aca="true" t="shared" si="33" ref="G106:Q106">G107+G108+G109+G115</f>
        <v>0</v>
      </c>
      <c r="H106" s="31">
        <f t="shared" si="33"/>
        <v>0</v>
      </c>
      <c r="I106" s="31">
        <f t="shared" si="33"/>
        <v>0</v>
      </c>
      <c r="J106" s="31">
        <f t="shared" si="33"/>
        <v>0</v>
      </c>
      <c r="K106" s="31">
        <f t="shared" si="33"/>
        <v>698</v>
      </c>
      <c r="L106" s="31">
        <f t="shared" si="33"/>
        <v>2138</v>
      </c>
      <c r="M106" s="31">
        <f t="shared" si="33"/>
        <v>57.120000000000005</v>
      </c>
      <c r="N106" s="31">
        <f t="shared" si="33"/>
        <v>0</v>
      </c>
      <c r="O106" s="31">
        <f t="shared" si="33"/>
        <v>0</v>
      </c>
      <c r="P106" s="31">
        <f t="shared" si="33"/>
        <v>10</v>
      </c>
      <c r="Q106" s="31">
        <f t="shared" si="33"/>
        <v>2903.12</v>
      </c>
      <c r="R106" s="32"/>
      <c r="S106" s="135">
        <f>S107+S108+S109+S115</f>
        <v>-2903.12</v>
      </c>
    </row>
    <row r="107" spans="1:19" s="51" customFormat="1" ht="15">
      <c r="A107" s="47"/>
      <c r="B107" s="48" t="s">
        <v>35</v>
      </c>
      <c r="C107" s="48"/>
      <c r="D107" s="48"/>
      <c r="E107" s="49"/>
      <c r="F107" s="95" t="s">
        <v>289</v>
      </c>
      <c r="G107" s="50"/>
      <c r="H107" s="70"/>
      <c r="I107" s="70"/>
      <c r="J107" s="70"/>
      <c r="K107" s="70"/>
      <c r="L107" s="70"/>
      <c r="M107" s="70"/>
      <c r="N107" s="70"/>
      <c r="O107" s="70"/>
      <c r="P107" s="70"/>
      <c r="Q107" s="31">
        <f>SUM(K107:P107)</f>
        <v>0</v>
      </c>
      <c r="R107" s="32"/>
      <c r="S107" s="133">
        <f>G107-Q107</f>
        <v>0</v>
      </c>
    </row>
    <row r="108" spans="1:19" s="51" customFormat="1" ht="15">
      <c r="A108" s="47"/>
      <c r="B108" s="48" t="s">
        <v>111</v>
      </c>
      <c r="C108" s="48"/>
      <c r="D108" s="48"/>
      <c r="E108" s="49"/>
      <c r="F108" s="95" t="s">
        <v>290</v>
      </c>
      <c r="G108" s="50"/>
      <c r="H108" s="70"/>
      <c r="I108" s="70"/>
      <c r="J108" s="70"/>
      <c r="K108" s="70">
        <v>680</v>
      </c>
      <c r="L108" s="113">
        <v>1610</v>
      </c>
      <c r="M108" s="70">
        <f>SUM(56*1.02)</f>
        <v>57.120000000000005</v>
      </c>
      <c r="N108" s="70"/>
      <c r="O108" s="70"/>
      <c r="P108" s="70">
        <v>10</v>
      </c>
      <c r="Q108" s="31">
        <f>SUM(K108:P108)</f>
        <v>2357.12</v>
      </c>
      <c r="R108" s="32"/>
      <c r="S108" s="133">
        <f>G108-Q108</f>
        <v>-2357.12</v>
      </c>
    </row>
    <row r="109" spans="1:19" s="51" customFormat="1" ht="15">
      <c r="A109" s="35"/>
      <c r="B109" s="36" t="s">
        <v>112</v>
      </c>
      <c r="C109" s="36"/>
      <c r="D109" s="36"/>
      <c r="E109" s="37"/>
      <c r="F109" s="95" t="s">
        <v>291</v>
      </c>
      <c r="G109" s="38">
        <f aca="true" t="shared" si="34" ref="G109:Q109">SUM(G110:G114)</f>
        <v>0</v>
      </c>
      <c r="H109" s="31">
        <f t="shared" si="34"/>
        <v>0</v>
      </c>
      <c r="I109" s="31">
        <f t="shared" si="34"/>
        <v>0</v>
      </c>
      <c r="J109" s="31">
        <f t="shared" si="34"/>
        <v>0</v>
      </c>
      <c r="K109" s="31">
        <f t="shared" si="34"/>
        <v>18</v>
      </c>
      <c r="L109" s="31">
        <f t="shared" si="34"/>
        <v>528</v>
      </c>
      <c r="M109" s="31">
        <f t="shared" si="34"/>
        <v>0</v>
      </c>
      <c r="N109" s="31">
        <f t="shared" si="34"/>
        <v>0</v>
      </c>
      <c r="O109" s="31">
        <f t="shared" si="34"/>
        <v>0</v>
      </c>
      <c r="P109" s="31">
        <f t="shared" si="34"/>
        <v>0</v>
      </c>
      <c r="Q109" s="31">
        <f t="shared" si="34"/>
        <v>546</v>
      </c>
      <c r="R109" s="32"/>
      <c r="S109" s="135">
        <f>SUM(S110:S114)</f>
        <v>-546</v>
      </c>
    </row>
    <row r="110" spans="1:19" s="46" customFormat="1" ht="14.25">
      <c r="A110" s="40"/>
      <c r="B110" s="41"/>
      <c r="C110" s="41" t="s">
        <v>113</v>
      </c>
      <c r="D110" s="41"/>
      <c r="E110" s="42"/>
      <c r="F110" s="95" t="s">
        <v>292</v>
      </c>
      <c r="G110" s="43"/>
      <c r="H110" s="113"/>
      <c r="I110" s="113"/>
      <c r="J110" s="113"/>
      <c r="K110" s="70">
        <v>18</v>
      </c>
      <c r="L110" s="113">
        <v>77</v>
      </c>
      <c r="M110" s="113"/>
      <c r="N110" s="113"/>
      <c r="O110" s="113"/>
      <c r="P110" s="113"/>
      <c r="Q110" s="117">
        <f aca="true" t="shared" si="35" ref="Q110:Q115">SUM(K110:P110)</f>
        <v>95</v>
      </c>
      <c r="R110" s="115"/>
      <c r="S110" s="134">
        <f aca="true" t="shared" si="36" ref="S110:S115">G110-Q110</f>
        <v>-95</v>
      </c>
    </row>
    <row r="111" spans="1:19" s="46" customFormat="1" ht="14.25">
      <c r="A111" s="40"/>
      <c r="B111" s="41"/>
      <c r="C111" s="41" t="s">
        <v>114</v>
      </c>
      <c r="D111" s="41"/>
      <c r="E111" s="42"/>
      <c r="F111" s="95" t="s">
        <v>293</v>
      </c>
      <c r="G111" s="4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7">
        <f t="shared" si="35"/>
        <v>0</v>
      </c>
      <c r="R111" s="115"/>
      <c r="S111" s="134">
        <f t="shared" si="36"/>
        <v>0</v>
      </c>
    </row>
    <row r="112" spans="1:19" s="46" customFormat="1" ht="14.25">
      <c r="A112" s="40"/>
      <c r="B112" s="41"/>
      <c r="C112" s="41" t="s">
        <v>115</v>
      </c>
      <c r="D112" s="41"/>
      <c r="E112" s="42"/>
      <c r="F112" s="95" t="s">
        <v>294</v>
      </c>
      <c r="G112" s="43"/>
      <c r="H112" s="113"/>
      <c r="I112" s="113"/>
      <c r="J112" s="113"/>
      <c r="K112" s="113"/>
      <c r="L112" s="113">
        <v>451</v>
      </c>
      <c r="M112" s="113"/>
      <c r="N112" s="113"/>
      <c r="O112" s="113"/>
      <c r="P112" s="113"/>
      <c r="Q112" s="117">
        <f t="shared" si="35"/>
        <v>451</v>
      </c>
      <c r="R112" s="115"/>
      <c r="S112" s="134">
        <f t="shared" si="36"/>
        <v>-451</v>
      </c>
    </row>
    <row r="113" spans="1:19" s="46" customFormat="1" ht="14.25">
      <c r="A113" s="40"/>
      <c r="B113" s="41"/>
      <c r="C113" s="41" t="s">
        <v>116</v>
      </c>
      <c r="D113" s="41"/>
      <c r="E113" s="42"/>
      <c r="F113" s="95" t="s">
        <v>295</v>
      </c>
      <c r="G113" s="4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7">
        <f t="shared" si="35"/>
        <v>0</v>
      </c>
      <c r="R113" s="115"/>
      <c r="S113" s="134">
        <f t="shared" si="36"/>
        <v>0</v>
      </c>
    </row>
    <row r="114" spans="1:19" s="46" customFormat="1" ht="14.25">
      <c r="A114" s="40"/>
      <c r="B114" s="41"/>
      <c r="C114" s="41" t="s">
        <v>117</v>
      </c>
      <c r="D114" s="41"/>
      <c r="E114" s="42"/>
      <c r="F114" s="95" t="s">
        <v>296</v>
      </c>
      <c r="G114" s="4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7">
        <f t="shared" si="35"/>
        <v>0</v>
      </c>
      <c r="R114" s="115"/>
      <c r="S114" s="134">
        <f t="shared" si="36"/>
        <v>0</v>
      </c>
    </row>
    <row r="115" spans="1:19" s="51" customFormat="1" ht="15">
      <c r="A115" s="47"/>
      <c r="B115" s="48" t="s">
        <v>51</v>
      </c>
      <c r="C115" s="48"/>
      <c r="D115" s="48"/>
      <c r="E115" s="49"/>
      <c r="F115" s="95" t="s">
        <v>297</v>
      </c>
      <c r="G115" s="50"/>
      <c r="H115" s="70"/>
      <c r="I115" s="70"/>
      <c r="J115" s="70"/>
      <c r="K115" s="70"/>
      <c r="L115" s="70"/>
      <c r="M115" s="70"/>
      <c r="N115" s="70"/>
      <c r="O115" s="70"/>
      <c r="P115" s="70"/>
      <c r="Q115" s="31">
        <f t="shared" si="35"/>
        <v>0</v>
      </c>
      <c r="R115" s="32"/>
      <c r="S115" s="133">
        <f t="shared" si="36"/>
        <v>0</v>
      </c>
    </row>
    <row r="116" spans="1:19" ht="14.25">
      <c r="A116" s="54"/>
      <c r="B116" s="6"/>
      <c r="E116" s="55"/>
      <c r="F116" s="95" t="s">
        <v>205</v>
      </c>
      <c r="G116" s="52"/>
      <c r="H116" s="114"/>
      <c r="I116" s="114"/>
      <c r="J116" s="114"/>
      <c r="K116" s="114"/>
      <c r="L116" s="114"/>
      <c r="M116" s="114"/>
      <c r="N116" s="114"/>
      <c r="O116" s="114"/>
      <c r="P116" s="114"/>
      <c r="Q116" s="115"/>
      <c r="R116" s="115"/>
      <c r="S116" s="134"/>
    </row>
    <row r="117" spans="1:19" s="34" customFormat="1" ht="14.25">
      <c r="A117" s="28" t="s">
        <v>118</v>
      </c>
      <c r="B117" s="29"/>
      <c r="C117" s="29"/>
      <c r="D117" s="29"/>
      <c r="E117" s="30"/>
      <c r="F117" s="95" t="s">
        <v>298</v>
      </c>
      <c r="G117" s="31">
        <f aca="true" t="shared" si="37" ref="G117:Q117">G118+G119+G120+G123+G126</f>
        <v>2071</v>
      </c>
      <c r="H117" s="31">
        <f t="shared" si="37"/>
        <v>2071</v>
      </c>
      <c r="I117" s="31">
        <f t="shared" si="37"/>
        <v>0</v>
      </c>
      <c r="J117" s="31">
        <f t="shared" si="37"/>
        <v>0</v>
      </c>
      <c r="K117" s="31">
        <f t="shared" si="37"/>
        <v>0</v>
      </c>
      <c r="L117" s="31">
        <f t="shared" si="37"/>
        <v>1823</v>
      </c>
      <c r="M117" s="31">
        <f t="shared" si="37"/>
        <v>0</v>
      </c>
      <c r="N117" s="31">
        <f t="shared" si="37"/>
        <v>0</v>
      </c>
      <c r="O117" s="31">
        <f t="shared" si="37"/>
        <v>0</v>
      </c>
      <c r="P117" s="31">
        <f t="shared" si="37"/>
        <v>600</v>
      </c>
      <c r="Q117" s="31">
        <f t="shared" si="37"/>
        <v>2423</v>
      </c>
      <c r="R117" s="32"/>
      <c r="S117" s="135">
        <f>S118+S119+S120+S123+S126</f>
        <v>-352</v>
      </c>
    </row>
    <row r="118" spans="1:19" s="51" customFormat="1" ht="15">
      <c r="A118" s="47"/>
      <c r="B118" s="48" t="s">
        <v>35</v>
      </c>
      <c r="C118" s="48"/>
      <c r="D118" s="48"/>
      <c r="E118" s="49"/>
      <c r="F118" s="95" t="s">
        <v>299</v>
      </c>
      <c r="G118" s="50"/>
      <c r="H118" s="70"/>
      <c r="I118" s="70"/>
      <c r="J118" s="70"/>
      <c r="K118" s="70"/>
      <c r="L118" s="70"/>
      <c r="M118" s="70"/>
      <c r="N118" s="70"/>
      <c r="O118" s="70"/>
      <c r="P118" s="70"/>
      <c r="Q118" s="31">
        <f>SUM(K118:P118)</f>
        <v>0</v>
      </c>
      <c r="R118" s="32"/>
      <c r="S118" s="133">
        <f>G118-Q118</f>
        <v>0</v>
      </c>
    </row>
    <row r="119" spans="1:19" s="51" customFormat="1" ht="15">
      <c r="A119" s="47"/>
      <c r="B119" s="48" t="s">
        <v>119</v>
      </c>
      <c r="C119" s="48"/>
      <c r="D119" s="48"/>
      <c r="E119" s="49"/>
      <c r="F119" s="95" t="s">
        <v>300</v>
      </c>
      <c r="G119" s="50"/>
      <c r="H119" s="70"/>
      <c r="I119" s="70"/>
      <c r="J119" s="70"/>
      <c r="K119" s="70"/>
      <c r="L119" s="70"/>
      <c r="M119" s="70"/>
      <c r="N119" s="70"/>
      <c r="O119" s="70"/>
      <c r="P119" s="70">
        <v>600</v>
      </c>
      <c r="Q119" s="31">
        <f>SUM(K119:P119)</f>
        <v>600</v>
      </c>
      <c r="R119" s="32"/>
      <c r="S119" s="133">
        <f>G119-Q119</f>
        <v>-600</v>
      </c>
    </row>
    <row r="120" spans="1:19" s="51" customFormat="1" ht="15">
      <c r="A120" s="35"/>
      <c r="B120" s="36" t="s">
        <v>120</v>
      </c>
      <c r="C120" s="36"/>
      <c r="D120" s="36"/>
      <c r="E120" s="37"/>
      <c r="F120" s="95" t="s">
        <v>301</v>
      </c>
      <c r="G120" s="38">
        <f aca="true" t="shared" si="38" ref="G120:Q120">SUM(G121:G122)</f>
        <v>2019</v>
      </c>
      <c r="H120" s="31">
        <f t="shared" si="38"/>
        <v>2019</v>
      </c>
      <c r="I120" s="31">
        <f t="shared" si="38"/>
        <v>0</v>
      </c>
      <c r="J120" s="31">
        <f t="shared" si="38"/>
        <v>0</v>
      </c>
      <c r="K120" s="31">
        <f t="shared" si="38"/>
        <v>0</v>
      </c>
      <c r="L120" s="31">
        <f t="shared" si="38"/>
        <v>1777</v>
      </c>
      <c r="M120" s="31">
        <f t="shared" si="38"/>
        <v>0</v>
      </c>
      <c r="N120" s="31">
        <f t="shared" si="38"/>
        <v>0</v>
      </c>
      <c r="O120" s="31">
        <f t="shared" si="38"/>
        <v>0</v>
      </c>
      <c r="P120" s="31">
        <f t="shared" si="38"/>
        <v>0</v>
      </c>
      <c r="Q120" s="31">
        <f t="shared" si="38"/>
        <v>1777</v>
      </c>
      <c r="R120" s="32"/>
      <c r="S120" s="135">
        <f>SUM(S121:S122)</f>
        <v>242</v>
      </c>
    </row>
    <row r="121" spans="1:19" s="46" customFormat="1" ht="14.25">
      <c r="A121" s="40"/>
      <c r="B121" s="41"/>
      <c r="C121" s="41" t="s">
        <v>121</v>
      </c>
      <c r="D121" s="41"/>
      <c r="E121" s="42"/>
      <c r="F121" s="95" t="s">
        <v>302</v>
      </c>
      <c r="G121" s="69">
        <v>2019</v>
      </c>
      <c r="H121" s="70">
        <v>2019</v>
      </c>
      <c r="I121" s="113"/>
      <c r="J121" s="113"/>
      <c r="K121" s="113"/>
      <c r="L121" s="113">
        <v>461</v>
      </c>
      <c r="M121" s="113"/>
      <c r="N121" s="113"/>
      <c r="O121" s="113"/>
      <c r="P121" s="113"/>
      <c r="Q121" s="117">
        <f>SUM(K121:P121)</f>
        <v>461</v>
      </c>
      <c r="R121" s="115"/>
      <c r="S121" s="134">
        <f>G121-Q121</f>
        <v>1558</v>
      </c>
    </row>
    <row r="122" spans="1:19" s="46" customFormat="1" ht="14.25">
      <c r="A122" s="40"/>
      <c r="B122" s="41"/>
      <c r="C122" s="41" t="s">
        <v>122</v>
      </c>
      <c r="D122" s="41"/>
      <c r="E122" s="42"/>
      <c r="F122" s="95" t="s">
        <v>303</v>
      </c>
      <c r="G122" s="43"/>
      <c r="H122" s="113"/>
      <c r="I122" s="113"/>
      <c r="J122" s="113"/>
      <c r="K122" s="113"/>
      <c r="L122" s="113">
        <v>1316</v>
      </c>
      <c r="M122" s="113"/>
      <c r="N122" s="113"/>
      <c r="O122" s="113"/>
      <c r="P122" s="113"/>
      <c r="Q122" s="117">
        <f>SUM(K122:P122)</f>
        <v>1316</v>
      </c>
      <c r="R122" s="115"/>
      <c r="S122" s="134">
        <f>G122-Q122</f>
        <v>-1316</v>
      </c>
    </row>
    <row r="123" spans="1:19" s="51" customFormat="1" ht="15">
      <c r="A123" s="35"/>
      <c r="B123" s="36" t="s">
        <v>123</v>
      </c>
      <c r="C123" s="36"/>
      <c r="D123" s="36"/>
      <c r="E123" s="37"/>
      <c r="F123" s="95" t="s">
        <v>304</v>
      </c>
      <c r="G123" s="38">
        <f aca="true" t="shared" si="39" ref="G123:Q123">SUM(G124:G125)</f>
        <v>52</v>
      </c>
      <c r="H123" s="31">
        <f t="shared" si="39"/>
        <v>52</v>
      </c>
      <c r="I123" s="31">
        <f t="shared" si="39"/>
        <v>0</v>
      </c>
      <c r="J123" s="31">
        <f t="shared" si="39"/>
        <v>0</v>
      </c>
      <c r="K123" s="31">
        <f t="shared" si="39"/>
        <v>0</v>
      </c>
      <c r="L123" s="31">
        <f t="shared" si="39"/>
        <v>46</v>
      </c>
      <c r="M123" s="31">
        <f t="shared" si="39"/>
        <v>0</v>
      </c>
      <c r="N123" s="31">
        <f t="shared" si="39"/>
        <v>0</v>
      </c>
      <c r="O123" s="31">
        <f t="shared" si="39"/>
        <v>0</v>
      </c>
      <c r="P123" s="31">
        <f t="shared" si="39"/>
        <v>0</v>
      </c>
      <c r="Q123" s="31">
        <f t="shared" si="39"/>
        <v>46</v>
      </c>
      <c r="R123" s="32"/>
      <c r="S123" s="135">
        <f>SUM(S124:S125)</f>
        <v>6</v>
      </c>
    </row>
    <row r="124" spans="1:19" s="46" customFormat="1" ht="14.25">
      <c r="A124" s="40"/>
      <c r="B124" s="41"/>
      <c r="C124" s="41" t="s">
        <v>124</v>
      </c>
      <c r="D124" s="41"/>
      <c r="E124" s="42"/>
      <c r="F124" s="95" t="s">
        <v>305</v>
      </c>
      <c r="G124" s="4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7">
        <f>SUM(K124:P124)</f>
        <v>0</v>
      </c>
      <c r="R124" s="115"/>
      <c r="S124" s="134">
        <f>G124-Q124</f>
        <v>0</v>
      </c>
    </row>
    <row r="125" spans="1:19" s="46" customFormat="1" ht="14.25">
      <c r="A125" s="40"/>
      <c r="B125" s="41"/>
      <c r="C125" s="41" t="s">
        <v>125</v>
      </c>
      <c r="D125" s="41"/>
      <c r="E125" s="42"/>
      <c r="F125" s="95" t="s">
        <v>306</v>
      </c>
      <c r="G125" s="69">
        <v>52</v>
      </c>
      <c r="H125" s="70">
        <v>52</v>
      </c>
      <c r="I125" s="113"/>
      <c r="J125" s="113"/>
      <c r="K125" s="113"/>
      <c r="L125" s="113">
        <v>46</v>
      </c>
      <c r="M125" s="113"/>
      <c r="N125" s="113"/>
      <c r="O125" s="113"/>
      <c r="P125" s="113"/>
      <c r="Q125" s="117">
        <f>SUM(K125:P125)</f>
        <v>46</v>
      </c>
      <c r="R125" s="115"/>
      <c r="S125" s="134">
        <f>G125-Q125</f>
        <v>6</v>
      </c>
    </row>
    <row r="126" spans="1:19" s="51" customFormat="1" ht="15">
      <c r="A126" s="47"/>
      <c r="B126" s="48" t="s">
        <v>51</v>
      </c>
      <c r="C126" s="48"/>
      <c r="D126" s="48"/>
      <c r="E126" s="49"/>
      <c r="F126" s="95" t="s">
        <v>307</v>
      </c>
      <c r="G126" s="50"/>
      <c r="H126" s="70"/>
      <c r="I126" s="70"/>
      <c r="J126" s="70"/>
      <c r="K126" s="70"/>
      <c r="L126" s="70"/>
      <c r="M126" s="70"/>
      <c r="N126" s="70"/>
      <c r="O126" s="70"/>
      <c r="P126" s="70"/>
      <c r="Q126" s="31">
        <f>SUM(K126:P126)</f>
        <v>0</v>
      </c>
      <c r="R126" s="32"/>
      <c r="S126" s="133">
        <f>G126-Q126</f>
        <v>0</v>
      </c>
    </row>
    <row r="127" spans="1:19" ht="14.25">
      <c r="A127" s="54"/>
      <c r="B127" s="6"/>
      <c r="E127" s="55"/>
      <c r="F127" s="95" t="s">
        <v>205</v>
      </c>
      <c r="G127" s="52"/>
      <c r="H127" s="114"/>
      <c r="I127" s="114"/>
      <c r="J127" s="114"/>
      <c r="K127" s="114"/>
      <c r="L127" s="114"/>
      <c r="M127" s="114"/>
      <c r="N127" s="114"/>
      <c r="O127" s="114"/>
      <c r="P127" s="114"/>
      <c r="Q127" s="115"/>
      <c r="R127" s="115"/>
      <c r="S127" s="134"/>
    </row>
    <row r="128" spans="1:19" s="34" customFormat="1" ht="14.25">
      <c r="A128" s="28" t="s">
        <v>126</v>
      </c>
      <c r="B128" s="29"/>
      <c r="C128" s="29"/>
      <c r="D128" s="29"/>
      <c r="E128" s="30"/>
      <c r="F128" s="95" t="s">
        <v>308</v>
      </c>
      <c r="G128" s="31">
        <f aca="true" t="shared" si="40" ref="G128:Q128">G129+G130+G131+G137+G138+G139</f>
        <v>309</v>
      </c>
      <c r="H128" s="31">
        <f t="shared" si="40"/>
        <v>309</v>
      </c>
      <c r="I128" s="31">
        <f t="shared" si="40"/>
        <v>0</v>
      </c>
      <c r="J128" s="31">
        <f t="shared" si="40"/>
        <v>0</v>
      </c>
      <c r="K128" s="31">
        <f t="shared" si="40"/>
        <v>98</v>
      </c>
      <c r="L128" s="31">
        <f t="shared" si="40"/>
        <v>3298</v>
      </c>
      <c r="M128" s="31">
        <f t="shared" si="40"/>
        <v>0</v>
      </c>
      <c r="N128" s="31">
        <f t="shared" si="40"/>
        <v>0</v>
      </c>
      <c r="O128" s="31">
        <f t="shared" si="40"/>
        <v>0</v>
      </c>
      <c r="P128" s="31">
        <f t="shared" si="40"/>
        <v>0</v>
      </c>
      <c r="Q128" s="31">
        <f t="shared" si="40"/>
        <v>3396</v>
      </c>
      <c r="R128" s="32"/>
      <c r="S128" s="135">
        <f>S129+S130+S131+S137+S138+S139</f>
        <v>-3087</v>
      </c>
    </row>
    <row r="129" spans="1:19" s="51" customFormat="1" ht="15">
      <c r="A129" s="47"/>
      <c r="B129" s="48" t="s">
        <v>35</v>
      </c>
      <c r="C129" s="48"/>
      <c r="D129" s="48"/>
      <c r="E129" s="49"/>
      <c r="F129" s="95" t="s">
        <v>309</v>
      </c>
      <c r="G129" s="50"/>
      <c r="H129" s="70"/>
      <c r="I129" s="70"/>
      <c r="J129" s="70"/>
      <c r="K129" s="70"/>
      <c r="L129" s="70"/>
      <c r="M129" s="70"/>
      <c r="N129" s="70"/>
      <c r="O129" s="70"/>
      <c r="P129" s="70"/>
      <c r="Q129" s="31">
        <f>SUM(K129:P129)</f>
        <v>0</v>
      </c>
      <c r="R129" s="32"/>
      <c r="S129" s="133">
        <f>G129-Q129</f>
        <v>0</v>
      </c>
    </row>
    <row r="130" spans="1:19" s="51" customFormat="1" ht="15">
      <c r="A130" s="47"/>
      <c r="B130" s="48" t="s">
        <v>127</v>
      </c>
      <c r="C130" s="48"/>
      <c r="D130" s="48"/>
      <c r="E130" s="49"/>
      <c r="F130" s="95" t="s">
        <v>310</v>
      </c>
      <c r="G130" s="50"/>
      <c r="H130" s="70"/>
      <c r="I130" s="70"/>
      <c r="J130" s="70"/>
      <c r="K130" s="70"/>
      <c r="L130" s="70"/>
      <c r="M130" s="70"/>
      <c r="N130" s="70"/>
      <c r="O130" s="70"/>
      <c r="P130" s="70"/>
      <c r="Q130" s="31">
        <f>SUM(K130:P130)</f>
        <v>0</v>
      </c>
      <c r="R130" s="32"/>
      <c r="S130" s="133">
        <f>G130-Q130</f>
        <v>0</v>
      </c>
    </row>
    <row r="131" spans="1:19" s="51" customFormat="1" ht="15">
      <c r="A131" s="35"/>
      <c r="B131" s="36" t="s">
        <v>128</v>
      </c>
      <c r="C131" s="36"/>
      <c r="D131" s="36"/>
      <c r="E131" s="37"/>
      <c r="F131" s="95" t="s">
        <v>311</v>
      </c>
      <c r="G131" s="38">
        <f aca="true" t="shared" si="41" ref="G131:Q131">SUM(G132:G136)</f>
        <v>0</v>
      </c>
      <c r="H131" s="31">
        <f t="shared" si="41"/>
        <v>0</v>
      </c>
      <c r="I131" s="31">
        <f t="shared" si="41"/>
        <v>0</v>
      </c>
      <c r="J131" s="31">
        <f t="shared" si="41"/>
        <v>0</v>
      </c>
      <c r="K131" s="31">
        <f t="shared" si="41"/>
        <v>0</v>
      </c>
      <c r="L131" s="31">
        <f t="shared" si="41"/>
        <v>2584</v>
      </c>
      <c r="M131" s="31">
        <f t="shared" si="41"/>
        <v>0</v>
      </c>
      <c r="N131" s="31">
        <f t="shared" si="41"/>
        <v>0</v>
      </c>
      <c r="O131" s="31">
        <f t="shared" si="41"/>
        <v>0</v>
      </c>
      <c r="P131" s="31">
        <f t="shared" si="41"/>
        <v>0</v>
      </c>
      <c r="Q131" s="31">
        <f t="shared" si="41"/>
        <v>2584</v>
      </c>
      <c r="R131" s="32"/>
      <c r="S131" s="135">
        <f>SUM(S132:S136)</f>
        <v>-2584</v>
      </c>
    </row>
    <row r="132" spans="1:19" s="46" customFormat="1" ht="14.25">
      <c r="A132" s="40"/>
      <c r="B132" s="41"/>
      <c r="C132" s="41" t="s">
        <v>69</v>
      </c>
      <c r="D132" s="41"/>
      <c r="E132" s="42"/>
      <c r="F132" s="95" t="s">
        <v>312</v>
      </c>
      <c r="G132" s="4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7">
        <f aca="true" t="shared" si="42" ref="Q132:Q139">SUM(K132:P132)</f>
        <v>0</v>
      </c>
      <c r="R132" s="115"/>
      <c r="S132" s="134">
        <f aca="true" t="shared" si="43" ref="S132:S139">G132-Q132</f>
        <v>0</v>
      </c>
    </row>
    <row r="133" spans="1:19" s="46" customFormat="1" ht="14.25">
      <c r="A133" s="40"/>
      <c r="B133" s="41"/>
      <c r="C133" s="41" t="s">
        <v>129</v>
      </c>
      <c r="D133" s="41"/>
      <c r="E133" s="42"/>
      <c r="F133" s="95" t="s">
        <v>313</v>
      </c>
      <c r="G133" s="43"/>
      <c r="H133" s="113"/>
      <c r="I133" s="113"/>
      <c r="J133" s="113"/>
      <c r="K133" s="113"/>
      <c r="L133" s="113">
        <v>84</v>
      </c>
      <c r="M133" s="113"/>
      <c r="N133" s="113"/>
      <c r="O133" s="113"/>
      <c r="P133" s="113"/>
      <c r="Q133" s="117">
        <f t="shared" si="42"/>
        <v>84</v>
      </c>
      <c r="R133" s="115"/>
      <c r="S133" s="134">
        <f t="shared" si="43"/>
        <v>-84</v>
      </c>
    </row>
    <row r="134" spans="1:19" s="46" customFormat="1" ht="14.25">
      <c r="A134" s="40"/>
      <c r="B134" s="41"/>
      <c r="C134" s="41" t="s">
        <v>130</v>
      </c>
      <c r="D134" s="41"/>
      <c r="E134" s="42"/>
      <c r="F134" s="95" t="s">
        <v>314</v>
      </c>
      <c r="G134" s="4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7">
        <f t="shared" si="42"/>
        <v>0</v>
      </c>
      <c r="R134" s="115"/>
      <c r="S134" s="134">
        <f t="shared" si="43"/>
        <v>0</v>
      </c>
    </row>
    <row r="135" spans="1:19" s="46" customFormat="1" ht="14.25">
      <c r="A135" s="40"/>
      <c r="B135" s="41"/>
      <c r="C135" s="41" t="s">
        <v>131</v>
      </c>
      <c r="D135" s="41"/>
      <c r="E135" s="42"/>
      <c r="F135" s="95" t="s">
        <v>315</v>
      </c>
      <c r="G135" s="4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7">
        <f t="shared" si="42"/>
        <v>0</v>
      </c>
      <c r="R135" s="115"/>
      <c r="S135" s="134">
        <f t="shared" si="43"/>
        <v>0</v>
      </c>
    </row>
    <row r="136" spans="1:19" s="46" customFormat="1" ht="14.25">
      <c r="A136" s="40"/>
      <c r="B136" s="41"/>
      <c r="C136" s="41" t="s">
        <v>132</v>
      </c>
      <c r="D136" s="41"/>
      <c r="E136" s="42"/>
      <c r="F136" s="95" t="s">
        <v>316</v>
      </c>
      <c r="G136" s="43"/>
      <c r="H136" s="113"/>
      <c r="I136" s="113"/>
      <c r="J136" s="113"/>
      <c r="K136" s="113"/>
      <c r="L136" s="113">
        <v>2500</v>
      </c>
      <c r="M136" s="113"/>
      <c r="N136" s="113"/>
      <c r="O136" s="113"/>
      <c r="P136" s="113"/>
      <c r="Q136" s="117">
        <f t="shared" si="42"/>
        <v>2500</v>
      </c>
      <c r="R136" s="115"/>
      <c r="S136" s="134">
        <f t="shared" si="43"/>
        <v>-2500</v>
      </c>
    </row>
    <row r="137" spans="1:19" s="51" customFormat="1" ht="15">
      <c r="A137" s="47"/>
      <c r="B137" s="48" t="s">
        <v>133</v>
      </c>
      <c r="C137" s="48"/>
      <c r="D137" s="48"/>
      <c r="E137" s="49"/>
      <c r="F137" s="95" t="s">
        <v>317</v>
      </c>
      <c r="G137" s="69">
        <v>309</v>
      </c>
      <c r="H137" s="70">
        <v>309</v>
      </c>
      <c r="I137" s="70"/>
      <c r="J137" s="70"/>
      <c r="K137" s="70">
        <v>98</v>
      </c>
      <c r="L137" s="113">
        <v>714</v>
      </c>
      <c r="M137" s="70"/>
      <c r="N137" s="70"/>
      <c r="O137" s="70"/>
      <c r="P137" s="70"/>
      <c r="Q137" s="31">
        <f t="shared" si="42"/>
        <v>812</v>
      </c>
      <c r="R137" s="32"/>
      <c r="S137" s="133">
        <f t="shared" si="43"/>
        <v>-503</v>
      </c>
    </row>
    <row r="138" spans="1:19" s="51" customFormat="1" ht="15">
      <c r="A138" s="47"/>
      <c r="B138" s="48" t="s">
        <v>387</v>
      </c>
      <c r="C138" s="48"/>
      <c r="D138" s="48"/>
      <c r="E138" s="49"/>
      <c r="F138" s="101" t="s">
        <v>388</v>
      </c>
      <c r="G138" s="50"/>
      <c r="H138" s="70"/>
      <c r="I138" s="70"/>
      <c r="J138" s="70"/>
      <c r="K138" s="70"/>
      <c r="L138" s="70"/>
      <c r="M138" s="70"/>
      <c r="N138" s="70"/>
      <c r="O138" s="70"/>
      <c r="P138" s="70"/>
      <c r="Q138" s="31">
        <f t="shared" si="42"/>
        <v>0</v>
      </c>
      <c r="R138" s="32"/>
      <c r="S138" s="133">
        <f t="shared" si="43"/>
        <v>0</v>
      </c>
    </row>
    <row r="139" spans="1:19" s="51" customFormat="1" ht="15">
      <c r="A139" s="47"/>
      <c r="B139" s="48" t="s">
        <v>51</v>
      </c>
      <c r="C139" s="48"/>
      <c r="D139" s="48"/>
      <c r="E139" s="49"/>
      <c r="F139" s="95" t="s">
        <v>318</v>
      </c>
      <c r="G139" s="50"/>
      <c r="H139" s="70"/>
      <c r="I139" s="70"/>
      <c r="J139" s="70"/>
      <c r="K139" s="70"/>
      <c r="L139" s="70"/>
      <c r="M139" s="70"/>
      <c r="N139" s="70"/>
      <c r="O139" s="70"/>
      <c r="P139" s="70"/>
      <c r="Q139" s="31">
        <f t="shared" si="42"/>
        <v>0</v>
      </c>
      <c r="R139" s="32"/>
      <c r="S139" s="133">
        <f t="shared" si="43"/>
        <v>0</v>
      </c>
    </row>
    <row r="140" spans="1:19" ht="14.25">
      <c r="A140" s="54"/>
      <c r="B140" s="6"/>
      <c r="E140" s="55"/>
      <c r="F140" s="95" t="s">
        <v>205</v>
      </c>
      <c r="G140" s="52"/>
      <c r="H140" s="114"/>
      <c r="I140" s="114"/>
      <c r="J140" s="114"/>
      <c r="K140" s="114"/>
      <c r="L140" s="114"/>
      <c r="M140" s="114"/>
      <c r="N140" s="114"/>
      <c r="O140" s="114"/>
      <c r="P140" s="114"/>
      <c r="Q140" s="115"/>
      <c r="R140" s="115"/>
      <c r="S140" s="134"/>
    </row>
    <row r="141" spans="1:19" s="34" customFormat="1" ht="14.25">
      <c r="A141" s="28" t="s">
        <v>134</v>
      </c>
      <c r="B141" s="29"/>
      <c r="C141" s="29"/>
      <c r="D141" s="29"/>
      <c r="E141" s="30"/>
      <c r="F141" s="95" t="s">
        <v>319</v>
      </c>
      <c r="G141" s="31">
        <f aca="true" t="shared" si="44" ref="G141:Q141">SUM(G142:G148)</f>
        <v>258</v>
      </c>
      <c r="H141" s="31">
        <f t="shared" si="44"/>
        <v>0</v>
      </c>
      <c r="I141" s="31">
        <f t="shared" si="44"/>
        <v>0</v>
      </c>
      <c r="J141" s="31">
        <f t="shared" si="44"/>
        <v>150</v>
      </c>
      <c r="K141" s="31">
        <f t="shared" si="44"/>
        <v>0</v>
      </c>
      <c r="L141" s="31">
        <f t="shared" si="44"/>
        <v>1643</v>
      </c>
      <c r="M141" s="31">
        <f t="shared" si="44"/>
        <v>0</v>
      </c>
      <c r="N141" s="31">
        <f t="shared" si="44"/>
        <v>0</v>
      </c>
      <c r="O141" s="31">
        <f t="shared" si="44"/>
        <v>0</v>
      </c>
      <c r="P141" s="31">
        <f t="shared" si="44"/>
        <v>100</v>
      </c>
      <c r="Q141" s="31">
        <f t="shared" si="44"/>
        <v>1743</v>
      </c>
      <c r="R141" s="32"/>
      <c r="S141" s="135">
        <f>SUM(S142:S148)</f>
        <v>-1485</v>
      </c>
    </row>
    <row r="142" spans="1:19" s="51" customFormat="1" ht="15">
      <c r="A142" s="47"/>
      <c r="B142" s="48" t="s">
        <v>35</v>
      </c>
      <c r="C142" s="48"/>
      <c r="D142" s="48"/>
      <c r="E142" s="49"/>
      <c r="F142" s="95" t="s">
        <v>320</v>
      </c>
      <c r="G142" s="50"/>
      <c r="H142" s="70"/>
      <c r="I142" s="70"/>
      <c r="J142" s="70"/>
      <c r="K142" s="70"/>
      <c r="L142" s="70"/>
      <c r="M142" s="70"/>
      <c r="N142" s="70"/>
      <c r="O142" s="70"/>
      <c r="P142" s="70"/>
      <c r="Q142" s="31">
        <f aca="true" t="shared" si="45" ref="Q142:Q148">SUM(K142:P142)</f>
        <v>0</v>
      </c>
      <c r="R142" s="32"/>
      <c r="S142" s="133">
        <f aca="true" t="shared" si="46" ref="S142:S148">G142-Q142</f>
        <v>0</v>
      </c>
    </row>
    <row r="143" spans="1:19" s="51" customFormat="1" ht="15">
      <c r="A143" s="47"/>
      <c r="B143" s="48" t="s">
        <v>135</v>
      </c>
      <c r="C143" s="48"/>
      <c r="D143" s="48"/>
      <c r="E143" s="49"/>
      <c r="F143" s="95" t="s">
        <v>321</v>
      </c>
      <c r="G143" s="69">
        <v>258</v>
      </c>
      <c r="H143" s="70"/>
      <c r="I143" s="70"/>
      <c r="J143" s="116">
        <v>150</v>
      </c>
      <c r="K143" s="70"/>
      <c r="L143" s="113">
        <v>235</v>
      </c>
      <c r="M143" s="70"/>
      <c r="N143" s="70"/>
      <c r="O143" s="70"/>
      <c r="P143" s="70"/>
      <c r="Q143" s="31">
        <f t="shared" si="45"/>
        <v>235</v>
      </c>
      <c r="R143" s="32"/>
      <c r="S143" s="133">
        <f t="shared" si="46"/>
        <v>23</v>
      </c>
    </row>
    <row r="144" spans="1:19" s="51" customFormat="1" ht="15">
      <c r="A144" s="47"/>
      <c r="B144" s="48" t="s">
        <v>136</v>
      </c>
      <c r="C144" s="48"/>
      <c r="D144" s="48"/>
      <c r="E144" s="49"/>
      <c r="F144" s="95" t="s">
        <v>322</v>
      </c>
      <c r="G144" s="50"/>
      <c r="H144" s="70"/>
      <c r="I144" s="70"/>
      <c r="J144" s="70"/>
      <c r="K144" s="70"/>
      <c r="L144" s="113">
        <v>51</v>
      </c>
      <c r="M144" s="70"/>
      <c r="N144" s="70"/>
      <c r="O144" s="70"/>
      <c r="P144" s="70"/>
      <c r="Q144" s="31">
        <f t="shared" si="45"/>
        <v>51</v>
      </c>
      <c r="R144" s="32"/>
      <c r="S144" s="133">
        <f t="shared" si="46"/>
        <v>-51</v>
      </c>
    </row>
    <row r="145" spans="1:19" s="51" customFormat="1" ht="15">
      <c r="A145" s="47"/>
      <c r="B145" s="48" t="s">
        <v>137</v>
      </c>
      <c r="C145" s="48"/>
      <c r="D145" s="48"/>
      <c r="E145" s="49"/>
      <c r="F145" s="95" t="s">
        <v>323</v>
      </c>
      <c r="G145" s="50"/>
      <c r="H145" s="70"/>
      <c r="I145" s="70"/>
      <c r="J145" s="70"/>
      <c r="K145" s="70"/>
      <c r="L145" s="113">
        <v>745</v>
      </c>
      <c r="M145" s="70"/>
      <c r="N145" s="70"/>
      <c r="O145" s="70"/>
      <c r="P145" s="70">
        <v>100</v>
      </c>
      <c r="Q145" s="31">
        <f t="shared" si="45"/>
        <v>845</v>
      </c>
      <c r="R145" s="32"/>
      <c r="S145" s="133">
        <f t="shared" si="46"/>
        <v>-845</v>
      </c>
    </row>
    <row r="146" spans="1:19" s="51" customFormat="1" ht="15">
      <c r="A146" s="47"/>
      <c r="B146" s="48" t="s">
        <v>138</v>
      </c>
      <c r="C146" s="48"/>
      <c r="D146" s="48"/>
      <c r="E146" s="49"/>
      <c r="F146" s="95" t="s">
        <v>324</v>
      </c>
      <c r="G146" s="50"/>
      <c r="H146" s="70"/>
      <c r="I146" s="70"/>
      <c r="J146" s="70"/>
      <c r="K146" s="70"/>
      <c r="L146" s="113">
        <v>612</v>
      </c>
      <c r="M146" s="70"/>
      <c r="N146" s="70"/>
      <c r="O146" s="70"/>
      <c r="P146" s="70"/>
      <c r="Q146" s="31">
        <f t="shared" si="45"/>
        <v>612</v>
      </c>
      <c r="R146" s="32"/>
      <c r="S146" s="133">
        <f t="shared" si="46"/>
        <v>-612</v>
      </c>
    </row>
    <row r="147" spans="1:19" s="51" customFormat="1" ht="15">
      <c r="A147" s="47"/>
      <c r="B147" s="48" t="s">
        <v>139</v>
      </c>
      <c r="C147" s="48"/>
      <c r="D147" s="48"/>
      <c r="E147" s="49"/>
      <c r="F147" s="95" t="s">
        <v>325</v>
      </c>
      <c r="G147" s="50"/>
      <c r="H147" s="70"/>
      <c r="I147" s="70"/>
      <c r="J147" s="70"/>
      <c r="K147" s="70"/>
      <c r="L147" s="70"/>
      <c r="M147" s="70"/>
      <c r="N147" s="70"/>
      <c r="O147" s="70"/>
      <c r="P147" s="70"/>
      <c r="Q147" s="31">
        <f t="shared" si="45"/>
        <v>0</v>
      </c>
      <c r="R147" s="32"/>
      <c r="S147" s="133">
        <f t="shared" si="46"/>
        <v>0</v>
      </c>
    </row>
    <row r="148" spans="1:19" s="51" customFormat="1" ht="15">
      <c r="A148" s="47"/>
      <c r="B148" s="48" t="s">
        <v>51</v>
      </c>
      <c r="C148" s="48"/>
      <c r="D148" s="48"/>
      <c r="E148" s="49"/>
      <c r="F148" s="95" t="s">
        <v>326</v>
      </c>
      <c r="G148" s="50"/>
      <c r="H148" s="70"/>
      <c r="I148" s="70"/>
      <c r="J148" s="70"/>
      <c r="K148" s="70"/>
      <c r="L148" s="70"/>
      <c r="M148" s="70"/>
      <c r="N148" s="70"/>
      <c r="O148" s="70"/>
      <c r="P148" s="70"/>
      <c r="Q148" s="31">
        <f t="shared" si="45"/>
        <v>0</v>
      </c>
      <c r="R148" s="32"/>
      <c r="S148" s="133">
        <f t="shared" si="46"/>
        <v>0</v>
      </c>
    </row>
    <row r="149" spans="1:19" s="51" customFormat="1" ht="15">
      <c r="A149" s="47"/>
      <c r="B149" s="48"/>
      <c r="C149" s="48"/>
      <c r="D149" s="48"/>
      <c r="E149" s="49"/>
      <c r="F149" s="95" t="s">
        <v>205</v>
      </c>
      <c r="G149" s="16"/>
      <c r="H149" s="110"/>
      <c r="I149" s="110"/>
      <c r="J149" s="110"/>
      <c r="K149" s="110"/>
      <c r="L149" s="110"/>
      <c r="M149" s="110"/>
      <c r="N149" s="110"/>
      <c r="O149" s="110"/>
      <c r="P149" s="110"/>
      <c r="Q149" s="32"/>
      <c r="R149" s="32"/>
      <c r="S149" s="133"/>
    </row>
    <row r="150" spans="1:19" s="34" customFormat="1" ht="14.25">
      <c r="A150" s="28" t="s">
        <v>140</v>
      </c>
      <c r="B150" s="29"/>
      <c r="C150" s="29"/>
      <c r="D150" s="29"/>
      <c r="E150" s="30"/>
      <c r="F150" s="95" t="s">
        <v>327</v>
      </c>
      <c r="G150" s="31">
        <f aca="true" t="shared" si="47" ref="G150:Q150">SUM(G151:G158)</f>
        <v>1700</v>
      </c>
      <c r="H150" s="31">
        <f t="shared" si="47"/>
        <v>0</v>
      </c>
      <c r="I150" s="31">
        <f t="shared" si="47"/>
        <v>0</v>
      </c>
      <c r="J150" s="31">
        <f t="shared" si="47"/>
        <v>1650</v>
      </c>
      <c r="K150" s="31">
        <f t="shared" si="47"/>
        <v>1697</v>
      </c>
      <c r="L150" s="31">
        <f t="shared" si="47"/>
        <v>4577</v>
      </c>
      <c r="M150" s="31">
        <f t="shared" si="47"/>
        <v>0</v>
      </c>
      <c r="N150" s="31">
        <f t="shared" si="47"/>
        <v>0</v>
      </c>
      <c r="O150" s="31">
        <f t="shared" si="47"/>
        <v>0</v>
      </c>
      <c r="P150" s="31">
        <f t="shared" si="47"/>
        <v>150</v>
      </c>
      <c r="Q150" s="31">
        <f t="shared" si="47"/>
        <v>6424</v>
      </c>
      <c r="R150" s="32"/>
      <c r="S150" s="135">
        <f>SUM(S151:S158)</f>
        <v>-4724</v>
      </c>
    </row>
    <row r="151" spans="1:19" s="51" customFormat="1" ht="15">
      <c r="A151" s="47"/>
      <c r="B151" s="48" t="s">
        <v>35</v>
      </c>
      <c r="C151" s="48"/>
      <c r="D151" s="48"/>
      <c r="E151" s="49"/>
      <c r="F151" s="95" t="s">
        <v>328</v>
      </c>
      <c r="G151" s="50"/>
      <c r="H151" s="70"/>
      <c r="I151" s="70"/>
      <c r="J151" s="70"/>
      <c r="K151" s="70"/>
      <c r="L151" s="70"/>
      <c r="M151" s="70"/>
      <c r="N151" s="70"/>
      <c r="O151" s="70"/>
      <c r="P151" s="70"/>
      <c r="Q151" s="31">
        <f aca="true" t="shared" si="48" ref="Q151:Q158">SUM(K151:P151)</f>
        <v>0</v>
      </c>
      <c r="R151" s="32"/>
      <c r="S151" s="133">
        <f aca="true" t="shared" si="49" ref="S151:S158">G151-Q151</f>
        <v>0</v>
      </c>
    </row>
    <row r="152" spans="1:19" s="51" customFormat="1" ht="15">
      <c r="A152" s="47"/>
      <c r="B152" s="48" t="s">
        <v>141</v>
      </c>
      <c r="C152" s="48"/>
      <c r="D152" s="48"/>
      <c r="E152" s="49"/>
      <c r="F152" s="95" t="s">
        <v>329</v>
      </c>
      <c r="G152" s="50"/>
      <c r="H152" s="70"/>
      <c r="I152" s="70"/>
      <c r="J152" s="70"/>
      <c r="K152" s="70"/>
      <c r="L152" s="113">
        <v>270</v>
      </c>
      <c r="M152" s="70"/>
      <c r="N152" s="70"/>
      <c r="O152" s="70"/>
      <c r="P152" s="70"/>
      <c r="Q152" s="31">
        <f t="shared" si="48"/>
        <v>270</v>
      </c>
      <c r="R152" s="32"/>
      <c r="S152" s="133">
        <f t="shared" si="49"/>
        <v>-270</v>
      </c>
    </row>
    <row r="153" spans="1:19" s="51" customFormat="1" ht="15">
      <c r="A153" s="47"/>
      <c r="B153" s="48" t="s">
        <v>142</v>
      </c>
      <c r="C153" s="48"/>
      <c r="D153" s="48"/>
      <c r="E153" s="49"/>
      <c r="F153" s="95" t="s">
        <v>330</v>
      </c>
      <c r="G153" s="50"/>
      <c r="H153" s="70"/>
      <c r="I153" s="70"/>
      <c r="J153" s="70"/>
      <c r="K153" s="70"/>
      <c r="L153" s="113">
        <v>33</v>
      </c>
      <c r="M153" s="70"/>
      <c r="N153" s="70"/>
      <c r="O153" s="70"/>
      <c r="P153" s="70">
        <v>150</v>
      </c>
      <c r="Q153" s="31">
        <f t="shared" si="48"/>
        <v>183</v>
      </c>
      <c r="R153" s="32"/>
      <c r="S153" s="133">
        <f t="shared" si="49"/>
        <v>-183</v>
      </c>
    </row>
    <row r="154" spans="1:19" s="51" customFormat="1" ht="15">
      <c r="A154" s="47"/>
      <c r="B154" s="48" t="s">
        <v>143</v>
      </c>
      <c r="C154" s="48"/>
      <c r="D154" s="48"/>
      <c r="E154" s="49"/>
      <c r="F154" s="95" t="s">
        <v>331</v>
      </c>
      <c r="G154" s="69">
        <v>258</v>
      </c>
      <c r="H154" s="70"/>
      <c r="I154" s="70"/>
      <c r="J154" s="116">
        <v>150</v>
      </c>
      <c r="K154" s="70">
        <v>1697</v>
      </c>
      <c r="L154" s="113">
        <v>1316</v>
      </c>
      <c r="M154" s="70"/>
      <c r="N154" s="70"/>
      <c r="O154" s="70"/>
      <c r="P154" s="70"/>
      <c r="Q154" s="31">
        <f t="shared" si="48"/>
        <v>3013</v>
      </c>
      <c r="R154" s="32"/>
      <c r="S154" s="133">
        <f t="shared" si="49"/>
        <v>-2755</v>
      </c>
    </row>
    <row r="155" spans="1:19" s="51" customFormat="1" ht="15">
      <c r="A155" s="47"/>
      <c r="B155" s="48" t="s">
        <v>144</v>
      </c>
      <c r="C155" s="48"/>
      <c r="D155" s="48"/>
      <c r="E155" s="49"/>
      <c r="F155" s="95" t="s">
        <v>332</v>
      </c>
      <c r="G155" s="50"/>
      <c r="H155" s="70"/>
      <c r="I155" s="70"/>
      <c r="J155" s="70"/>
      <c r="K155" s="70"/>
      <c r="L155" s="70"/>
      <c r="M155" s="70"/>
      <c r="N155" s="70"/>
      <c r="O155" s="70"/>
      <c r="P155" s="70"/>
      <c r="Q155" s="31">
        <f t="shared" si="48"/>
        <v>0</v>
      </c>
      <c r="R155" s="32"/>
      <c r="S155" s="133">
        <f t="shared" si="49"/>
        <v>0</v>
      </c>
    </row>
    <row r="156" spans="1:19" s="51" customFormat="1" ht="15">
      <c r="A156" s="47"/>
      <c r="B156" s="48" t="s">
        <v>145</v>
      </c>
      <c r="C156" s="48"/>
      <c r="D156" s="48"/>
      <c r="E156" s="49"/>
      <c r="F156" s="95" t="s">
        <v>333</v>
      </c>
      <c r="G156" s="50"/>
      <c r="H156" s="70"/>
      <c r="I156" s="70"/>
      <c r="J156" s="70"/>
      <c r="K156" s="70"/>
      <c r="L156" s="70"/>
      <c r="M156" s="70"/>
      <c r="N156" s="70"/>
      <c r="O156" s="70"/>
      <c r="P156" s="70"/>
      <c r="Q156" s="31">
        <f t="shared" si="48"/>
        <v>0</v>
      </c>
      <c r="R156" s="32"/>
      <c r="S156" s="133">
        <f t="shared" si="49"/>
        <v>0</v>
      </c>
    </row>
    <row r="157" spans="1:19" s="51" customFormat="1" ht="15">
      <c r="A157" s="47"/>
      <c r="B157" s="48" t="s">
        <v>146</v>
      </c>
      <c r="C157" s="48"/>
      <c r="D157" s="48"/>
      <c r="E157" s="49"/>
      <c r="F157" s="95" t="s">
        <v>334</v>
      </c>
      <c r="G157" s="69">
        <v>1442</v>
      </c>
      <c r="H157" s="70"/>
      <c r="I157" s="70"/>
      <c r="J157" s="116">
        <v>1500</v>
      </c>
      <c r="K157" s="70"/>
      <c r="L157" s="113">
        <v>2958</v>
      </c>
      <c r="M157" s="70"/>
      <c r="N157" s="70"/>
      <c r="O157" s="70"/>
      <c r="P157" s="70"/>
      <c r="Q157" s="31">
        <f t="shared" si="48"/>
        <v>2958</v>
      </c>
      <c r="R157" s="32"/>
      <c r="S157" s="133">
        <f t="shared" si="49"/>
        <v>-1516</v>
      </c>
    </row>
    <row r="158" spans="1:19" s="51" customFormat="1" ht="15">
      <c r="A158" s="47"/>
      <c r="B158" s="48" t="s">
        <v>51</v>
      </c>
      <c r="C158" s="48"/>
      <c r="D158" s="48"/>
      <c r="E158" s="49"/>
      <c r="F158" s="95" t="s">
        <v>335</v>
      </c>
      <c r="G158" s="50"/>
      <c r="H158" s="70"/>
      <c r="I158" s="70"/>
      <c r="J158" s="70"/>
      <c r="K158" s="70"/>
      <c r="L158" s="70"/>
      <c r="M158" s="70"/>
      <c r="N158" s="70"/>
      <c r="O158" s="70"/>
      <c r="P158" s="70"/>
      <c r="Q158" s="31">
        <f t="shared" si="48"/>
        <v>0</v>
      </c>
      <c r="R158" s="32"/>
      <c r="S158" s="133">
        <f t="shared" si="49"/>
        <v>0</v>
      </c>
    </row>
    <row r="159" spans="1:19" s="51" customFormat="1" ht="15">
      <c r="A159" s="47"/>
      <c r="B159" s="152" t="s">
        <v>404</v>
      </c>
      <c r="C159" s="152"/>
      <c r="D159" s="152"/>
      <c r="E159" s="152"/>
      <c r="F159" s="95" t="s">
        <v>205</v>
      </c>
      <c r="G159" s="16"/>
      <c r="H159" s="110"/>
      <c r="I159" s="110"/>
      <c r="J159" s="110"/>
      <c r="K159" s="110"/>
      <c r="L159" s="110"/>
      <c r="M159" s="110"/>
      <c r="N159" s="110"/>
      <c r="O159" s="110"/>
      <c r="P159" s="110"/>
      <c r="Q159" s="32"/>
      <c r="R159" s="32"/>
      <c r="S159" s="133"/>
    </row>
    <row r="160" spans="1:19" s="34" customFormat="1" ht="14.25">
      <c r="A160" s="28" t="s">
        <v>147</v>
      </c>
      <c r="B160" s="29"/>
      <c r="C160" s="29"/>
      <c r="D160" s="29"/>
      <c r="E160" s="30"/>
      <c r="F160" s="95" t="s">
        <v>336</v>
      </c>
      <c r="G160" s="31">
        <f aca="true" t="shared" si="50" ref="G160:Q160">SUM(G161:G166)</f>
        <v>371</v>
      </c>
      <c r="H160" s="31">
        <f t="shared" si="50"/>
        <v>0</v>
      </c>
      <c r="I160" s="31">
        <f t="shared" si="50"/>
        <v>62</v>
      </c>
      <c r="J160" s="31">
        <f t="shared" si="50"/>
        <v>0</v>
      </c>
      <c r="K160" s="31">
        <f t="shared" si="50"/>
        <v>427</v>
      </c>
      <c r="L160" s="31">
        <f t="shared" si="50"/>
        <v>783</v>
      </c>
      <c r="M160" s="31">
        <f t="shared" si="50"/>
        <v>0</v>
      </c>
      <c r="N160" s="31">
        <f t="shared" si="50"/>
        <v>0</v>
      </c>
      <c r="O160" s="31">
        <f t="shared" si="50"/>
        <v>0</v>
      </c>
      <c r="P160" s="31">
        <f t="shared" si="50"/>
        <v>1000</v>
      </c>
      <c r="Q160" s="31">
        <f t="shared" si="50"/>
        <v>2210</v>
      </c>
      <c r="R160" s="32"/>
      <c r="S160" s="135">
        <f>SUM(S161:S166)</f>
        <v>-1839</v>
      </c>
    </row>
    <row r="161" spans="1:19" s="51" customFormat="1" ht="15">
      <c r="A161" s="47"/>
      <c r="B161" s="48" t="s">
        <v>35</v>
      </c>
      <c r="C161" s="48"/>
      <c r="D161" s="48"/>
      <c r="E161" s="49"/>
      <c r="F161" s="95" t="s">
        <v>337</v>
      </c>
      <c r="G161" s="50"/>
      <c r="H161" s="70"/>
      <c r="I161" s="70"/>
      <c r="J161" s="70"/>
      <c r="K161" s="70">
        <v>95</v>
      </c>
      <c r="L161" s="70"/>
      <c r="M161" s="70"/>
      <c r="N161" s="70"/>
      <c r="O161" s="70"/>
      <c r="P161" s="70">
        <v>1000</v>
      </c>
      <c r="Q161" s="31">
        <f aca="true" t="shared" si="51" ref="Q161:Q166">SUM(K161:P161)</f>
        <v>1095</v>
      </c>
      <c r="R161" s="32"/>
      <c r="S161" s="133">
        <f aca="true" t="shared" si="52" ref="S161:S166">G161-Q161</f>
        <v>-1095</v>
      </c>
    </row>
    <row r="162" spans="1:19" s="51" customFormat="1" ht="15">
      <c r="A162" s="47"/>
      <c r="B162" s="48" t="s">
        <v>148</v>
      </c>
      <c r="C162" s="48"/>
      <c r="D162" s="48"/>
      <c r="E162" s="49"/>
      <c r="F162" s="95" t="s">
        <v>338</v>
      </c>
      <c r="G162" s="50"/>
      <c r="H162" s="70"/>
      <c r="I162" s="70"/>
      <c r="J162" s="70"/>
      <c r="K162" s="70">
        <v>84</v>
      </c>
      <c r="L162" s="113">
        <v>270</v>
      </c>
      <c r="M162" s="70"/>
      <c r="N162" s="70"/>
      <c r="O162" s="70"/>
      <c r="P162" s="70"/>
      <c r="Q162" s="31">
        <f t="shared" si="51"/>
        <v>354</v>
      </c>
      <c r="R162" s="32"/>
      <c r="S162" s="133">
        <f t="shared" si="52"/>
        <v>-354</v>
      </c>
    </row>
    <row r="163" spans="1:19" s="51" customFormat="1" ht="15">
      <c r="A163" s="47"/>
      <c r="B163" s="48" t="s">
        <v>149</v>
      </c>
      <c r="C163" s="48"/>
      <c r="D163" s="48"/>
      <c r="E163" s="49"/>
      <c r="F163" s="95" t="s">
        <v>339</v>
      </c>
      <c r="G163" s="50"/>
      <c r="H163" s="70"/>
      <c r="I163" s="70"/>
      <c r="J163" s="70"/>
      <c r="K163" s="70"/>
      <c r="L163" s="70"/>
      <c r="M163" s="70"/>
      <c r="N163" s="70"/>
      <c r="O163" s="70"/>
      <c r="P163" s="70"/>
      <c r="Q163" s="31">
        <f t="shared" si="51"/>
        <v>0</v>
      </c>
      <c r="R163" s="32"/>
      <c r="S163" s="133">
        <f t="shared" si="52"/>
        <v>0</v>
      </c>
    </row>
    <row r="164" spans="1:19" s="51" customFormat="1" ht="15">
      <c r="A164" s="47"/>
      <c r="B164" s="48" t="s">
        <v>150</v>
      </c>
      <c r="C164" s="48"/>
      <c r="D164" s="48"/>
      <c r="E164" s="49"/>
      <c r="F164" s="95" t="s">
        <v>340</v>
      </c>
      <c r="G164" s="69">
        <v>62</v>
      </c>
      <c r="H164" s="70"/>
      <c r="I164" s="113">
        <v>62</v>
      </c>
      <c r="J164" s="70"/>
      <c r="K164" s="70"/>
      <c r="L164" s="70"/>
      <c r="M164" s="70"/>
      <c r="N164" s="70"/>
      <c r="O164" s="70"/>
      <c r="P164" s="70"/>
      <c r="Q164" s="31">
        <f t="shared" si="51"/>
        <v>0</v>
      </c>
      <c r="R164" s="32"/>
      <c r="S164" s="133">
        <f t="shared" si="52"/>
        <v>62</v>
      </c>
    </row>
    <row r="165" spans="1:19" s="51" customFormat="1" ht="15">
      <c r="A165" s="47"/>
      <c r="B165" s="48" t="s">
        <v>151</v>
      </c>
      <c r="C165" s="48"/>
      <c r="D165" s="48"/>
      <c r="E165" s="49"/>
      <c r="F165" s="95" t="s">
        <v>341</v>
      </c>
      <c r="G165" s="69">
        <v>309</v>
      </c>
      <c r="H165" s="70"/>
      <c r="I165" s="70"/>
      <c r="J165" s="70"/>
      <c r="K165" s="70">
        <v>248</v>
      </c>
      <c r="L165" s="113">
        <v>408</v>
      </c>
      <c r="M165" s="70"/>
      <c r="N165" s="70"/>
      <c r="O165" s="70"/>
      <c r="P165" s="70"/>
      <c r="Q165" s="31">
        <f t="shared" si="51"/>
        <v>656</v>
      </c>
      <c r="R165" s="32"/>
      <c r="S165" s="133">
        <f t="shared" si="52"/>
        <v>-347</v>
      </c>
    </row>
    <row r="166" spans="1:19" s="51" customFormat="1" ht="15">
      <c r="A166" s="47"/>
      <c r="B166" s="48" t="s">
        <v>51</v>
      </c>
      <c r="C166" s="48"/>
      <c r="D166" s="48"/>
      <c r="E166" s="49"/>
      <c r="F166" s="95" t="s">
        <v>342</v>
      </c>
      <c r="G166" s="50"/>
      <c r="H166" s="70"/>
      <c r="I166" s="70"/>
      <c r="J166" s="70"/>
      <c r="K166" s="70"/>
      <c r="L166" s="113">
        <v>105</v>
      </c>
      <c r="M166" s="70"/>
      <c r="N166" s="70"/>
      <c r="O166" s="70"/>
      <c r="P166" s="70"/>
      <c r="Q166" s="31">
        <f t="shared" si="51"/>
        <v>105</v>
      </c>
      <c r="R166" s="32"/>
      <c r="S166" s="133">
        <f t="shared" si="52"/>
        <v>-105</v>
      </c>
    </row>
    <row r="167" spans="1:19" s="51" customFormat="1" ht="15">
      <c r="A167" s="47"/>
      <c r="B167" s="48"/>
      <c r="C167" s="48"/>
      <c r="D167" s="48"/>
      <c r="E167" s="49"/>
      <c r="F167" s="95" t="s">
        <v>205</v>
      </c>
      <c r="G167" s="50"/>
      <c r="H167" s="70"/>
      <c r="I167" s="70"/>
      <c r="J167" s="70"/>
      <c r="K167" s="70"/>
      <c r="L167" s="70"/>
      <c r="M167" s="70"/>
      <c r="N167" s="70"/>
      <c r="O167" s="70"/>
      <c r="P167" s="70"/>
      <c r="Q167" s="31"/>
      <c r="R167" s="32"/>
      <c r="S167" s="133"/>
    </row>
    <row r="168" spans="1:19" s="51" customFormat="1" ht="15">
      <c r="A168" s="28" t="s">
        <v>152</v>
      </c>
      <c r="B168" s="36"/>
      <c r="C168" s="36"/>
      <c r="D168" s="36"/>
      <c r="E168" s="37"/>
      <c r="F168" s="95" t="s">
        <v>343</v>
      </c>
      <c r="G168" s="31">
        <f aca="true" t="shared" si="53" ref="G168:Q168">SUM(G169:G181,G188)</f>
        <v>0</v>
      </c>
      <c r="H168" s="31">
        <f t="shared" si="53"/>
        <v>0</v>
      </c>
      <c r="I168" s="31">
        <f t="shared" si="53"/>
        <v>0</v>
      </c>
      <c r="J168" s="31">
        <f t="shared" si="53"/>
        <v>0</v>
      </c>
      <c r="K168" s="31">
        <f t="shared" si="53"/>
        <v>0</v>
      </c>
      <c r="L168" s="31">
        <f t="shared" si="53"/>
        <v>0</v>
      </c>
      <c r="M168" s="31">
        <f t="shared" si="53"/>
        <v>0</v>
      </c>
      <c r="N168" s="31">
        <f t="shared" si="53"/>
        <v>0</v>
      </c>
      <c r="O168" s="31">
        <f t="shared" si="53"/>
        <v>0</v>
      </c>
      <c r="P168" s="31">
        <f t="shared" si="53"/>
        <v>0</v>
      </c>
      <c r="Q168" s="31">
        <f t="shared" si="53"/>
        <v>0</v>
      </c>
      <c r="R168" s="32"/>
      <c r="S168" s="133">
        <f>SUM(S169:S181,S188)</f>
        <v>0</v>
      </c>
    </row>
    <row r="169" spans="1:19" s="51" customFormat="1" ht="15">
      <c r="A169" s="47"/>
      <c r="B169" s="98">
        <v>10</v>
      </c>
      <c r="C169" s="48" t="s">
        <v>153</v>
      </c>
      <c r="D169" s="48"/>
      <c r="E169" s="49"/>
      <c r="F169" s="95" t="s">
        <v>344</v>
      </c>
      <c r="G169" s="50"/>
      <c r="H169" s="70"/>
      <c r="I169" s="70"/>
      <c r="J169" s="70"/>
      <c r="K169" s="70"/>
      <c r="L169" s="70"/>
      <c r="M169" s="70"/>
      <c r="N169" s="70"/>
      <c r="O169" s="70"/>
      <c r="P169" s="70"/>
      <c r="Q169" s="31">
        <f aca="true" t="shared" si="54" ref="Q169:Q180">SUM(K169:P169)</f>
        <v>0</v>
      </c>
      <c r="R169" s="32"/>
      <c r="S169" s="133">
        <f aca="true" t="shared" si="55" ref="S169:S180">G169-Q169</f>
        <v>0</v>
      </c>
    </row>
    <row r="170" spans="1:19" s="51" customFormat="1" ht="15">
      <c r="A170" s="47"/>
      <c r="B170" s="98">
        <v>21</v>
      </c>
      <c r="C170" s="48" t="s">
        <v>154</v>
      </c>
      <c r="D170" s="48"/>
      <c r="E170" s="49"/>
      <c r="F170" s="95" t="s">
        <v>391</v>
      </c>
      <c r="G170" s="50"/>
      <c r="H170" s="70"/>
      <c r="I170" s="70"/>
      <c r="J170" s="70"/>
      <c r="K170" s="70"/>
      <c r="L170" s="70"/>
      <c r="M170" s="70"/>
      <c r="N170" s="70"/>
      <c r="O170" s="70"/>
      <c r="P170" s="70"/>
      <c r="Q170" s="31">
        <f t="shared" si="54"/>
        <v>0</v>
      </c>
      <c r="R170" s="32"/>
      <c r="S170" s="133">
        <f t="shared" si="55"/>
        <v>0</v>
      </c>
    </row>
    <row r="171" spans="1:19" s="51" customFormat="1" ht="15">
      <c r="A171" s="47"/>
      <c r="B171" s="98">
        <v>22</v>
      </c>
      <c r="C171" s="48" t="s">
        <v>155</v>
      </c>
      <c r="D171" s="48"/>
      <c r="F171" s="95" t="s">
        <v>392</v>
      </c>
      <c r="G171" s="50"/>
      <c r="H171" s="70"/>
      <c r="I171" s="70"/>
      <c r="J171" s="70"/>
      <c r="K171" s="70"/>
      <c r="L171" s="70"/>
      <c r="M171" s="70"/>
      <c r="N171" s="70"/>
      <c r="O171" s="70"/>
      <c r="P171" s="70"/>
      <c r="Q171" s="31">
        <f t="shared" si="54"/>
        <v>0</v>
      </c>
      <c r="R171" s="32"/>
      <c r="S171" s="133">
        <f t="shared" si="55"/>
        <v>0</v>
      </c>
    </row>
    <row r="172" spans="1:19" s="51" customFormat="1" ht="15">
      <c r="A172" s="47"/>
      <c r="B172" s="98">
        <v>23</v>
      </c>
      <c r="C172" s="48" t="s">
        <v>156</v>
      </c>
      <c r="D172" s="48"/>
      <c r="E172" s="49"/>
      <c r="F172" s="95" t="s">
        <v>393</v>
      </c>
      <c r="G172" s="50"/>
      <c r="H172" s="70"/>
      <c r="I172" s="70"/>
      <c r="J172" s="70"/>
      <c r="K172" s="70"/>
      <c r="L172" s="70"/>
      <c r="M172" s="70"/>
      <c r="N172" s="70"/>
      <c r="O172" s="70"/>
      <c r="P172" s="70"/>
      <c r="Q172" s="31">
        <f t="shared" si="54"/>
        <v>0</v>
      </c>
      <c r="R172" s="32"/>
      <c r="S172" s="133">
        <f t="shared" si="55"/>
        <v>0</v>
      </c>
    </row>
    <row r="173" spans="1:19" s="51" customFormat="1" ht="15">
      <c r="A173" s="47"/>
      <c r="B173" s="98">
        <v>24</v>
      </c>
      <c r="C173" s="48" t="s">
        <v>157</v>
      </c>
      <c r="D173" s="48"/>
      <c r="E173" s="49"/>
      <c r="F173" s="95" t="s">
        <v>394</v>
      </c>
      <c r="G173" s="50"/>
      <c r="H173" s="70"/>
      <c r="I173" s="70"/>
      <c r="J173" s="70"/>
      <c r="K173" s="70"/>
      <c r="L173" s="70"/>
      <c r="M173" s="70"/>
      <c r="N173" s="70"/>
      <c r="O173" s="70"/>
      <c r="P173" s="70"/>
      <c r="Q173" s="31">
        <f t="shared" si="54"/>
        <v>0</v>
      </c>
      <c r="R173" s="32"/>
      <c r="S173" s="133">
        <f t="shared" si="55"/>
        <v>0</v>
      </c>
    </row>
    <row r="174" spans="1:19" s="51" customFormat="1" ht="15">
      <c r="A174" s="47"/>
      <c r="B174" s="98">
        <v>25</v>
      </c>
      <c r="C174" s="48" t="s">
        <v>181</v>
      </c>
      <c r="D174" s="48"/>
      <c r="E174" s="49"/>
      <c r="F174" s="95" t="s">
        <v>395</v>
      </c>
      <c r="G174" s="50"/>
      <c r="H174" s="70"/>
      <c r="I174" s="70"/>
      <c r="J174" s="70"/>
      <c r="K174" s="70"/>
      <c r="L174" s="70"/>
      <c r="M174" s="70"/>
      <c r="N174" s="70"/>
      <c r="O174" s="70"/>
      <c r="P174" s="70"/>
      <c r="Q174" s="31">
        <f t="shared" si="54"/>
        <v>0</v>
      </c>
      <c r="R174" s="32"/>
      <c r="S174" s="133">
        <f t="shared" si="55"/>
        <v>0</v>
      </c>
    </row>
    <row r="175" spans="1:19" s="51" customFormat="1" ht="15">
      <c r="A175" s="47"/>
      <c r="B175" s="98">
        <v>30</v>
      </c>
      <c r="C175" s="48" t="s">
        <v>184</v>
      </c>
      <c r="D175" s="48"/>
      <c r="E175" s="49"/>
      <c r="F175" s="95" t="s">
        <v>345</v>
      </c>
      <c r="G175" s="50"/>
      <c r="H175" s="70"/>
      <c r="I175" s="70"/>
      <c r="J175" s="70"/>
      <c r="K175" s="70"/>
      <c r="L175" s="70"/>
      <c r="M175" s="70"/>
      <c r="N175" s="70"/>
      <c r="O175" s="70"/>
      <c r="P175" s="70"/>
      <c r="Q175" s="31">
        <f t="shared" si="54"/>
        <v>0</v>
      </c>
      <c r="R175" s="32"/>
      <c r="S175" s="133">
        <f t="shared" si="55"/>
        <v>0</v>
      </c>
    </row>
    <row r="176" spans="1:19" s="51" customFormat="1" ht="15">
      <c r="A176" s="47"/>
      <c r="B176" s="98">
        <v>40</v>
      </c>
      <c r="C176" s="48" t="s">
        <v>185</v>
      </c>
      <c r="D176" s="48"/>
      <c r="E176" s="49"/>
      <c r="F176" s="95" t="s">
        <v>345</v>
      </c>
      <c r="G176" s="50"/>
      <c r="H176" s="70"/>
      <c r="I176" s="70"/>
      <c r="J176" s="70"/>
      <c r="K176" s="70"/>
      <c r="L176" s="70"/>
      <c r="M176" s="70"/>
      <c r="N176" s="70"/>
      <c r="O176" s="70"/>
      <c r="P176" s="70"/>
      <c r="Q176" s="31">
        <f t="shared" si="54"/>
        <v>0</v>
      </c>
      <c r="R176" s="32"/>
      <c r="S176" s="133">
        <f t="shared" si="55"/>
        <v>0</v>
      </c>
    </row>
    <row r="177" spans="1:19" s="51" customFormat="1" ht="15">
      <c r="A177" s="47"/>
      <c r="B177" s="98">
        <v>50</v>
      </c>
      <c r="C177" s="48" t="s">
        <v>186</v>
      </c>
      <c r="D177" s="48"/>
      <c r="E177" s="49"/>
      <c r="F177" s="95" t="s">
        <v>345</v>
      </c>
      <c r="G177" s="50"/>
      <c r="H177" s="70"/>
      <c r="I177" s="70"/>
      <c r="J177" s="70"/>
      <c r="K177" s="70"/>
      <c r="L177" s="70"/>
      <c r="M177" s="70"/>
      <c r="N177" s="70"/>
      <c r="O177" s="70"/>
      <c r="P177" s="70"/>
      <c r="Q177" s="31">
        <f t="shared" si="54"/>
        <v>0</v>
      </c>
      <c r="R177" s="32"/>
      <c r="S177" s="133">
        <f t="shared" si="55"/>
        <v>0</v>
      </c>
    </row>
    <row r="178" spans="1:19" s="51" customFormat="1" ht="15">
      <c r="A178" s="47"/>
      <c r="B178" s="98">
        <v>61</v>
      </c>
      <c r="C178" s="48" t="s">
        <v>187</v>
      </c>
      <c r="D178" s="48"/>
      <c r="E178" s="49"/>
      <c r="F178" s="95" t="s">
        <v>345</v>
      </c>
      <c r="G178" s="50"/>
      <c r="H178" s="70"/>
      <c r="I178" s="70"/>
      <c r="J178" s="70"/>
      <c r="K178" s="70"/>
      <c r="L178" s="70"/>
      <c r="M178" s="70"/>
      <c r="N178" s="70"/>
      <c r="O178" s="70"/>
      <c r="P178" s="70"/>
      <c r="Q178" s="31">
        <f t="shared" si="54"/>
        <v>0</v>
      </c>
      <c r="R178" s="32"/>
      <c r="S178" s="133">
        <f t="shared" si="55"/>
        <v>0</v>
      </c>
    </row>
    <row r="179" spans="1:19" s="51" customFormat="1" ht="15">
      <c r="A179" s="47"/>
      <c r="B179" s="98">
        <v>35</v>
      </c>
      <c r="C179" s="48" t="s">
        <v>182</v>
      </c>
      <c r="D179" s="48"/>
      <c r="E179" s="49"/>
      <c r="F179" s="95" t="s">
        <v>345</v>
      </c>
      <c r="G179" s="50"/>
      <c r="H179" s="70"/>
      <c r="I179" s="70"/>
      <c r="J179" s="70"/>
      <c r="K179" s="70"/>
      <c r="L179" s="70"/>
      <c r="M179" s="70"/>
      <c r="N179" s="70"/>
      <c r="O179" s="70"/>
      <c r="P179" s="70"/>
      <c r="Q179" s="31">
        <f t="shared" si="54"/>
        <v>0</v>
      </c>
      <c r="R179" s="32"/>
      <c r="S179" s="133">
        <f t="shared" si="55"/>
        <v>0</v>
      </c>
    </row>
    <row r="180" spans="1:19" s="51" customFormat="1" ht="15">
      <c r="A180" s="47"/>
      <c r="B180" s="98">
        <v>40</v>
      </c>
      <c r="C180" s="48" t="s">
        <v>183</v>
      </c>
      <c r="D180" s="48"/>
      <c r="E180" s="49"/>
      <c r="F180" s="95" t="s">
        <v>346</v>
      </c>
      <c r="G180" s="50"/>
      <c r="H180" s="70"/>
      <c r="I180" s="70"/>
      <c r="J180" s="70"/>
      <c r="K180" s="70"/>
      <c r="L180" s="70"/>
      <c r="M180" s="70"/>
      <c r="N180" s="70"/>
      <c r="O180" s="70"/>
      <c r="P180" s="70"/>
      <c r="Q180" s="31">
        <f t="shared" si="54"/>
        <v>0</v>
      </c>
      <c r="R180" s="32"/>
      <c r="S180" s="133">
        <f t="shared" si="55"/>
        <v>0</v>
      </c>
    </row>
    <row r="181" spans="1:19" s="51" customFormat="1" ht="15">
      <c r="A181" s="35"/>
      <c r="B181" s="36">
        <v>70</v>
      </c>
      <c r="C181" s="36" t="s">
        <v>378</v>
      </c>
      <c r="D181" s="36"/>
      <c r="E181" s="37"/>
      <c r="F181" s="101" t="s">
        <v>396</v>
      </c>
      <c r="G181" s="38">
        <f aca="true" t="shared" si="56" ref="G181:Q181">SUM(G182:G187)</f>
        <v>0</v>
      </c>
      <c r="H181" s="31">
        <f t="shared" si="56"/>
        <v>0</v>
      </c>
      <c r="I181" s="31">
        <f t="shared" si="56"/>
        <v>0</v>
      </c>
      <c r="J181" s="31">
        <f t="shared" si="56"/>
        <v>0</v>
      </c>
      <c r="K181" s="31">
        <f t="shared" si="56"/>
        <v>0</v>
      </c>
      <c r="L181" s="31">
        <f t="shared" si="56"/>
        <v>0</v>
      </c>
      <c r="M181" s="31">
        <f t="shared" si="56"/>
        <v>0</v>
      </c>
      <c r="N181" s="31">
        <f t="shared" si="56"/>
        <v>0</v>
      </c>
      <c r="O181" s="31">
        <f t="shared" si="56"/>
        <v>0</v>
      </c>
      <c r="P181" s="31">
        <f t="shared" si="56"/>
        <v>0</v>
      </c>
      <c r="Q181" s="31">
        <f t="shared" si="56"/>
        <v>0</v>
      </c>
      <c r="R181" s="32"/>
      <c r="S181" s="135">
        <f>SUM(S182:S187)</f>
        <v>0</v>
      </c>
    </row>
    <row r="182" spans="1:19" s="51" customFormat="1" ht="15">
      <c r="A182" s="47"/>
      <c r="C182" s="100" t="s">
        <v>379</v>
      </c>
      <c r="D182" s="48"/>
      <c r="E182" s="49"/>
      <c r="F182" s="101" t="s">
        <v>397</v>
      </c>
      <c r="G182" s="50"/>
      <c r="H182" s="70"/>
      <c r="I182" s="70"/>
      <c r="J182" s="70"/>
      <c r="K182" s="70"/>
      <c r="L182" s="70"/>
      <c r="M182" s="70"/>
      <c r="N182" s="70"/>
      <c r="O182" s="70"/>
      <c r="P182" s="70"/>
      <c r="Q182" s="31">
        <f aca="true" t="shared" si="57" ref="Q182:Q188">SUM(K182:P182)</f>
        <v>0</v>
      </c>
      <c r="R182" s="32"/>
      <c r="S182" s="133">
        <f aca="true" t="shared" si="58" ref="S182:S188">G182-Q182</f>
        <v>0</v>
      </c>
    </row>
    <row r="183" spans="1:19" s="51" customFormat="1" ht="15">
      <c r="A183" s="47"/>
      <c r="C183" s="100" t="s">
        <v>380</v>
      </c>
      <c r="D183" s="48"/>
      <c r="E183" s="49"/>
      <c r="F183" s="101" t="s">
        <v>398</v>
      </c>
      <c r="G183" s="50"/>
      <c r="H183" s="70"/>
      <c r="I183" s="70"/>
      <c r="J183" s="70"/>
      <c r="K183" s="70"/>
      <c r="L183" s="70"/>
      <c r="M183" s="70"/>
      <c r="N183" s="70"/>
      <c r="O183" s="70"/>
      <c r="P183" s="70"/>
      <c r="Q183" s="31">
        <f t="shared" si="57"/>
        <v>0</v>
      </c>
      <c r="R183" s="32"/>
      <c r="S183" s="133">
        <f t="shared" si="58"/>
        <v>0</v>
      </c>
    </row>
    <row r="184" spans="1:19" s="51" customFormat="1" ht="15">
      <c r="A184" s="47"/>
      <c r="C184" s="100" t="s">
        <v>381</v>
      </c>
      <c r="D184" s="48"/>
      <c r="E184" s="49"/>
      <c r="F184" s="101" t="s">
        <v>399</v>
      </c>
      <c r="G184" s="50"/>
      <c r="H184" s="70"/>
      <c r="I184" s="70"/>
      <c r="J184" s="70"/>
      <c r="K184" s="70"/>
      <c r="L184" s="70"/>
      <c r="M184" s="70"/>
      <c r="N184" s="70"/>
      <c r="O184" s="70"/>
      <c r="P184" s="70"/>
      <c r="Q184" s="31">
        <f t="shared" si="57"/>
        <v>0</v>
      </c>
      <c r="R184" s="32"/>
      <c r="S184" s="133">
        <f t="shared" si="58"/>
        <v>0</v>
      </c>
    </row>
    <row r="185" spans="1:19" s="51" customFormat="1" ht="15">
      <c r="A185" s="47"/>
      <c r="C185" s="100" t="s">
        <v>382</v>
      </c>
      <c r="D185" s="48"/>
      <c r="E185" s="49"/>
      <c r="F185" s="101" t="s">
        <v>400</v>
      </c>
      <c r="G185" s="50"/>
      <c r="H185" s="70"/>
      <c r="I185" s="70"/>
      <c r="J185" s="70"/>
      <c r="K185" s="70"/>
      <c r="L185" s="70"/>
      <c r="M185" s="70"/>
      <c r="N185" s="70"/>
      <c r="O185" s="70"/>
      <c r="P185" s="70"/>
      <c r="Q185" s="31">
        <f t="shared" si="57"/>
        <v>0</v>
      </c>
      <c r="R185" s="32"/>
      <c r="S185" s="133">
        <f t="shared" si="58"/>
        <v>0</v>
      </c>
    </row>
    <row r="186" spans="1:19" s="51" customFormat="1" ht="15">
      <c r="A186" s="47"/>
      <c r="C186" s="100" t="s">
        <v>383</v>
      </c>
      <c r="D186" s="48"/>
      <c r="E186" s="49"/>
      <c r="F186" s="101" t="s">
        <v>401</v>
      </c>
      <c r="G186" s="50"/>
      <c r="H186" s="70"/>
      <c r="I186" s="70"/>
      <c r="J186" s="70"/>
      <c r="K186" s="70"/>
      <c r="L186" s="70"/>
      <c r="M186" s="70"/>
      <c r="N186" s="70"/>
      <c r="O186" s="70"/>
      <c r="P186" s="70"/>
      <c r="Q186" s="31">
        <f t="shared" si="57"/>
        <v>0</v>
      </c>
      <c r="R186" s="32"/>
      <c r="S186" s="133">
        <f t="shared" si="58"/>
        <v>0</v>
      </c>
    </row>
    <row r="187" spans="1:19" s="51" customFormat="1" ht="15">
      <c r="A187" s="47"/>
      <c r="C187" s="100" t="s">
        <v>384</v>
      </c>
      <c r="D187" s="48"/>
      <c r="E187" s="49"/>
      <c r="F187" s="101" t="s">
        <v>402</v>
      </c>
      <c r="G187" s="50"/>
      <c r="H187" s="70"/>
      <c r="I187" s="70"/>
      <c r="J187" s="70"/>
      <c r="K187" s="70"/>
      <c r="L187" s="70"/>
      <c r="M187" s="70"/>
      <c r="N187" s="70"/>
      <c r="O187" s="70"/>
      <c r="P187" s="70"/>
      <c r="Q187" s="31">
        <f t="shared" si="57"/>
        <v>0</v>
      </c>
      <c r="R187" s="32"/>
      <c r="S187" s="133">
        <f t="shared" si="58"/>
        <v>0</v>
      </c>
    </row>
    <row r="188" spans="1:19" s="51" customFormat="1" ht="15">
      <c r="A188" s="47"/>
      <c r="B188" s="98">
        <v>80</v>
      </c>
      <c r="C188" s="48" t="s">
        <v>23</v>
      </c>
      <c r="E188" s="49"/>
      <c r="F188" s="101" t="s">
        <v>403</v>
      </c>
      <c r="G188" s="50"/>
      <c r="H188" s="70"/>
      <c r="I188" s="70"/>
      <c r="J188" s="70"/>
      <c r="K188" s="70"/>
      <c r="L188" s="70"/>
      <c r="M188" s="70"/>
      <c r="N188" s="70"/>
      <c r="O188" s="70"/>
      <c r="P188" s="70"/>
      <c r="Q188" s="31">
        <f t="shared" si="57"/>
        <v>0</v>
      </c>
      <c r="R188" s="32"/>
      <c r="S188" s="133">
        <f t="shared" si="58"/>
        <v>0</v>
      </c>
    </row>
    <row r="189" spans="1:19" s="51" customFormat="1" ht="15">
      <c r="A189" s="47"/>
      <c r="B189" s="48"/>
      <c r="C189" s="48"/>
      <c r="D189" s="48"/>
      <c r="E189" s="49"/>
      <c r="F189" s="95" t="s">
        <v>205</v>
      </c>
      <c r="G189" s="16"/>
      <c r="H189" s="110"/>
      <c r="I189" s="110"/>
      <c r="J189" s="110"/>
      <c r="K189" s="110"/>
      <c r="L189" s="110"/>
      <c r="M189" s="110"/>
      <c r="N189" s="110"/>
      <c r="O189" s="110"/>
      <c r="P189" s="110"/>
      <c r="Q189" s="32"/>
      <c r="R189" s="32"/>
      <c r="S189" s="133"/>
    </row>
    <row r="190" spans="1:19" s="34" customFormat="1" ht="14.25">
      <c r="A190" s="28" t="s">
        <v>158</v>
      </c>
      <c r="B190" s="29"/>
      <c r="C190" s="29"/>
      <c r="D190" s="29"/>
      <c r="E190" s="30"/>
      <c r="F190" s="95" t="s">
        <v>347</v>
      </c>
      <c r="G190" s="31">
        <f aca="true" t="shared" si="59" ref="G190:Q190">G191+G194+G198+G199+G200+G201+G202+G203+G204</f>
        <v>361</v>
      </c>
      <c r="H190" s="31">
        <f t="shared" si="59"/>
        <v>103</v>
      </c>
      <c r="I190" s="31">
        <f t="shared" si="59"/>
        <v>258</v>
      </c>
      <c r="J190" s="31">
        <f t="shared" si="59"/>
        <v>0</v>
      </c>
      <c r="K190" s="31">
        <f t="shared" si="59"/>
        <v>13087</v>
      </c>
      <c r="L190" s="31">
        <f t="shared" si="59"/>
        <v>9469</v>
      </c>
      <c r="M190" s="31">
        <f t="shared" si="59"/>
        <v>0</v>
      </c>
      <c r="N190" s="31">
        <f t="shared" si="59"/>
        <v>0</v>
      </c>
      <c r="O190" s="31">
        <f t="shared" si="59"/>
        <v>0</v>
      </c>
      <c r="P190" s="31">
        <f t="shared" si="59"/>
        <v>730</v>
      </c>
      <c r="Q190" s="31">
        <f t="shared" si="59"/>
        <v>23286</v>
      </c>
      <c r="R190" s="32"/>
      <c r="S190" s="135">
        <f>S191+S194+S198+S199+S200+S201+S202+S203+S204</f>
        <v>-22925</v>
      </c>
    </row>
    <row r="191" spans="1:19" s="51" customFormat="1" ht="15">
      <c r="A191" s="35"/>
      <c r="B191" s="36" t="s">
        <v>159</v>
      </c>
      <c r="C191" s="36"/>
      <c r="D191" s="36"/>
      <c r="E191" s="37"/>
      <c r="F191" s="95" t="s">
        <v>348</v>
      </c>
      <c r="G191" s="38">
        <f aca="true" t="shared" si="60" ref="G191:Q191">G192+G193</f>
        <v>103</v>
      </c>
      <c r="H191" s="31">
        <f t="shared" si="60"/>
        <v>103</v>
      </c>
      <c r="I191" s="31">
        <f t="shared" si="60"/>
        <v>0</v>
      </c>
      <c r="J191" s="31">
        <f t="shared" si="60"/>
        <v>0</v>
      </c>
      <c r="K191" s="31">
        <f t="shared" si="60"/>
        <v>1215</v>
      </c>
      <c r="L191" s="31">
        <f t="shared" si="60"/>
        <v>1464</v>
      </c>
      <c r="M191" s="31">
        <f t="shared" si="60"/>
        <v>0</v>
      </c>
      <c r="N191" s="31">
        <f t="shared" si="60"/>
        <v>0</v>
      </c>
      <c r="O191" s="31">
        <f t="shared" si="60"/>
        <v>0</v>
      </c>
      <c r="P191" s="31">
        <f t="shared" si="60"/>
        <v>260</v>
      </c>
      <c r="Q191" s="31">
        <f t="shared" si="60"/>
        <v>2939</v>
      </c>
      <c r="R191" s="32"/>
      <c r="S191" s="135">
        <f>S192+S193</f>
        <v>-2836</v>
      </c>
    </row>
    <row r="192" spans="1:19" s="46" customFormat="1" ht="14.25">
      <c r="A192" s="40"/>
      <c r="B192" s="41"/>
      <c r="C192" s="41" t="s">
        <v>160</v>
      </c>
      <c r="D192" s="41"/>
      <c r="E192" s="42"/>
      <c r="F192" s="95" t="s">
        <v>349</v>
      </c>
      <c r="G192" s="69">
        <v>103</v>
      </c>
      <c r="H192" s="70">
        <v>103</v>
      </c>
      <c r="I192" s="113"/>
      <c r="J192" s="113"/>
      <c r="K192" s="70">
        <v>1196</v>
      </c>
      <c r="L192" s="113">
        <v>546</v>
      </c>
      <c r="M192" s="113"/>
      <c r="N192" s="113"/>
      <c r="O192" s="113"/>
      <c r="P192" s="113">
        <v>260</v>
      </c>
      <c r="Q192" s="117">
        <f>SUM(K192:P192)</f>
        <v>2002</v>
      </c>
      <c r="R192" s="115"/>
      <c r="S192" s="134">
        <f>G192-Q192</f>
        <v>-1899</v>
      </c>
    </row>
    <row r="193" spans="1:19" s="46" customFormat="1" ht="14.25">
      <c r="A193" s="40"/>
      <c r="B193" s="41"/>
      <c r="C193" s="41" t="s">
        <v>161</v>
      </c>
      <c r="D193" s="41"/>
      <c r="E193" s="42"/>
      <c r="F193" s="95" t="s">
        <v>350</v>
      </c>
      <c r="G193" s="43"/>
      <c r="H193" s="113"/>
      <c r="I193" s="113"/>
      <c r="J193" s="113"/>
      <c r="K193" s="70">
        <v>19</v>
      </c>
      <c r="L193" s="113">
        <v>918</v>
      </c>
      <c r="M193" s="113"/>
      <c r="N193" s="113"/>
      <c r="O193" s="113"/>
      <c r="P193" s="113"/>
      <c r="Q193" s="117">
        <f>SUM(K193:P193)</f>
        <v>937</v>
      </c>
      <c r="R193" s="115"/>
      <c r="S193" s="134">
        <f>G193-Q193</f>
        <v>-937</v>
      </c>
    </row>
    <row r="194" spans="1:19" s="51" customFormat="1" ht="15">
      <c r="A194" s="35"/>
      <c r="B194" s="36" t="s">
        <v>162</v>
      </c>
      <c r="C194" s="36"/>
      <c r="D194" s="36"/>
      <c r="E194" s="37"/>
      <c r="F194" s="95" t="s">
        <v>351</v>
      </c>
      <c r="G194" s="38">
        <f aca="true" t="shared" si="61" ref="G194:Q194">G195+G196+G197</f>
        <v>0</v>
      </c>
      <c r="H194" s="31">
        <f t="shared" si="61"/>
        <v>0</v>
      </c>
      <c r="I194" s="31">
        <f t="shared" si="61"/>
        <v>0</v>
      </c>
      <c r="J194" s="31">
        <f t="shared" si="61"/>
        <v>0</v>
      </c>
      <c r="K194" s="31">
        <f t="shared" si="61"/>
        <v>0</v>
      </c>
      <c r="L194" s="31">
        <f t="shared" si="61"/>
        <v>0</v>
      </c>
      <c r="M194" s="31">
        <f t="shared" si="61"/>
        <v>0</v>
      </c>
      <c r="N194" s="31">
        <f t="shared" si="61"/>
        <v>0</v>
      </c>
      <c r="O194" s="31">
        <f t="shared" si="61"/>
        <v>0</v>
      </c>
      <c r="P194" s="31">
        <f t="shared" si="61"/>
        <v>0</v>
      </c>
      <c r="Q194" s="31">
        <f t="shared" si="61"/>
        <v>0</v>
      </c>
      <c r="R194" s="32"/>
      <c r="S194" s="135">
        <f>S195+S196+S197</f>
        <v>0</v>
      </c>
    </row>
    <row r="195" spans="1:19" s="46" customFormat="1" ht="14.25">
      <c r="A195" s="40"/>
      <c r="B195" s="41"/>
      <c r="C195" s="41" t="s">
        <v>163</v>
      </c>
      <c r="D195" s="41"/>
      <c r="E195" s="42"/>
      <c r="F195" s="95" t="s">
        <v>352</v>
      </c>
      <c r="G195" s="4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7">
        <f aca="true" t="shared" si="62" ref="Q195:Q204">SUM(K195:P195)</f>
        <v>0</v>
      </c>
      <c r="R195" s="115"/>
      <c r="S195" s="134">
        <f aca="true" t="shared" si="63" ref="S195:S204">G195-Q195</f>
        <v>0</v>
      </c>
    </row>
    <row r="196" spans="1:19" s="46" customFormat="1" ht="14.25">
      <c r="A196" s="40"/>
      <c r="B196" s="41"/>
      <c r="C196" s="41" t="s">
        <v>164</v>
      </c>
      <c r="D196" s="41"/>
      <c r="E196" s="42"/>
      <c r="F196" s="95" t="s">
        <v>353</v>
      </c>
      <c r="G196" s="4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7">
        <f t="shared" si="62"/>
        <v>0</v>
      </c>
      <c r="R196" s="115"/>
      <c r="S196" s="134">
        <f t="shared" si="63"/>
        <v>0</v>
      </c>
    </row>
    <row r="197" spans="1:19" s="46" customFormat="1" ht="14.25">
      <c r="A197" s="40"/>
      <c r="B197" s="41"/>
      <c r="C197" s="41" t="s">
        <v>165</v>
      </c>
      <c r="D197" s="41"/>
      <c r="E197" s="42"/>
      <c r="F197" s="95" t="s">
        <v>354</v>
      </c>
      <c r="G197" s="4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7">
        <f t="shared" si="62"/>
        <v>0</v>
      </c>
      <c r="R197" s="115"/>
      <c r="S197" s="134">
        <f t="shared" si="63"/>
        <v>0</v>
      </c>
    </row>
    <row r="198" spans="1:19" s="51" customFormat="1" ht="15">
      <c r="A198" s="47"/>
      <c r="B198" s="48" t="s">
        <v>166</v>
      </c>
      <c r="C198" s="48"/>
      <c r="D198" s="48"/>
      <c r="E198" s="49"/>
      <c r="F198" s="95" t="s">
        <v>355</v>
      </c>
      <c r="G198" s="50"/>
      <c r="H198" s="70"/>
      <c r="I198" s="70"/>
      <c r="J198" s="70"/>
      <c r="K198" s="70"/>
      <c r="L198" s="70"/>
      <c r="M198" s="70"/>
      <c r="N198" s="70"/>
      <c r="O198" s="70"/>
      <c r="P198" s="70"/>
      <c r="Q198" s="31">
        <f t="shared" si="62"/>
        <v>0</v>
      </c>
      <c r="R198" s="32"/>
      <c r="S198" s="133">
        <f t="shared" si="63"/>
        <v>0</v>
      </c>
    </row>
    <row r="199" spans="1:19" s="51" customFormat="1" ht="15">
      <c r="A199" s="47"/>
      <c r="B199" s="48" t="s">
        <v>389</v>
      </c>
      <c r="C199" s="48"/>
      <c r="D199" s="48"/>
      <c r="E199" s="49"/>
      <c r="F199" s="101" t="s">
        <v>390</v>
      </c>
      <c r="G199" s="50"/>
      <c r="H199" s="70"/>
      <c r="I199" s="70"/>
      <c r="J199" s="70"/>
      <c r="K199" s="70"/>
      <c r="L199" s="70"/>
      <c r="M199" s="70"/>
      <c r="N199" s="70"/>
      <c r="O199" s="70"/>
      <c r="P199" s="70"/>
      <c r="Q199" s="31">
        <f t="shared" si="62"/>
        <v>0</v>
      </c>
      <c r="R199" s="32"/>
      <c r="S199" s="133">
        <f t="shared" si="63"/>
        <v>0</v>
      </c>
    </row>
    <row r="200" spans="1:19" s="51" customFormat="1" ht="15">
      <c r="A200" s="47"/>
      <c r="B200" s="48" t="s">
        <v>167</v>
      </c>
      <c r="C200" s="48"/>
      <c r="D200" s="48"/>
      <c r="E200" s="49"/>
      <c r="F200" s="95" t="s">
        <v>356</v>
      </c>
      <c r="G200" s="50"/>
      <c r="H200" s="70"/>
      <c r="I200" s="70"/>
      <c r="J200" s="70"/>
      <c r="K200" s="70">
        <v>11872</v>
      </c>
      <c r="L200" s="113">
        <v>6699</v>
      </c>
      <c r="M200" s="70"/>
      <c r="N200" s="70"/>
      <c r="O200" s="70"/>
      <c r="P200" s="70">
        <v>220</v>
      </c>
      <c r="Q200" s="31">
        <f t="shared" si="62"/>
        <v>18791</v>
      </c>
      <c r="R200" s="32"/>
      <c r="S200" s="133">
        <f t="shared" si="63"/>
        <v>-18791</v>
      </c>
    </row>
    <row r="201" spans="1:19" s="51" customFormat="1" ht="15">
      <c r="A201" s="47"/>
      <c r="B201" s="48" t="s">
        <v>168</v>
      </c>
      <c r="C201" s="48"/>
      <c r="D201" s="48"/>
      <c r="E201" s="49"/>
      <c r="F201" s="95" t="s">
        <v>357</v>
      </c>
      <c r="G201" s="50"/>
      <c r="H201" s="70"/>
      <c r="I201" s="70"/>
      <c r="J201" s="70"/>
      <c r="K201" s="70"/>
      <c r="L201" s="113">
        <v>816</v>
      </c>
      <c r="M201" s="70"/>
      <c r="N201" s="70"/>
      <c r="O201" s="70"/>
      <c r="P201" s="70"/>
      <c r="Q201" s="31">
        <f t="shared" si="62"/>
        <v>816</v>
      </c>
      <c r="R201" s="32"/>
      <c r="S201" s="133">
        <f t="shared" si="63"/>
        <v>-816</v>
      </c>
    </row>
    <row r="202" spans="1:19" s="51" customFormat="1" ht="15">
      <c r="A202" s="47"/>
      <c r="B202" s="48" t="s">
        <v>169</v>
      </c>
      <c r="C202" s="48"/>
      <c r="D202" s="48"/>
      <c r="E202" s="49"/>
      <c r="F202" s="95" t="s">
        <v>358</v>
      </c>
      <c r="G202" s="50"/>
      <c r="H202" s="70"/>
      <c r="I202" s="70"/>
      <c r="J202" s="70"/>
      <c r="K202" s="70"/>
      <c r="L202" s="70"/>
      <c r="M202" s="70"/>
      <c r="N202" s="70"/>
      <c r="O202" s="70"/>
      <c r="P202" s="70"/>
      <c r="Q202" s="31">
        <f t="shared" si="62"/>
        <v>0</v>
      </c>
      <c r="R202" s="32"/>
      <c r="S202" s="133">
        <f t="shared" si="63"/>
        <v>0</v>
      </c>
    </row>
    <row r="203" spans="1:19" s="51" customFormat="1" ht="15">
      <c r="A203" s="47"/>
      <c r="B203" s="48" t="s">
        <v>170</v>
      </c>
      <c r="C203" s="48"/>
      <c r="D203" s="48"/>
      <c r="E203" s="49"/>
      <c r="F203" s="95" t="s">
        <v>359</v>
      </c>
      <c r="G203" s="50"/>
      <c r="H203" s="70"/>
      <c r="I203" s="70"/>
      <c r="J203" s="70"/>
      <c r="K203" s="70"/>
      <c r="L203" s="70"/>
      <c r="M203" s="70"/>
      <c r="N203" s="70"/>
      <c r="O203" s="70"/>
      <c r="P203" s="70"/>
      <c r="Q203" s="31">
        <f t="shared" si="62"/>
        <v>0</v>
      </c>
      <c r="R203" s="32"/>
      <c r="S203" s="133">
        <f t="shared" si="63"/>
        <v>0</v>
      </c>
    </row>
    <row r="204" spans="1:19" s="51" customFormat="1" ht="15">
      <c r="A204" s="47"/>
      <c r="B204" s="48" t="s">
        <v>51</v>
      </c>
      <c r="C204" s="48"/>
      <c r="D204" s="48"/>
      <c r="E204" s="49"/>
      <c r="F204" s="95" t="s">
        <v>360</v>
      </c>
      <c r="G204" s="69">
        <v>258</v>
      </c>
      <c r="H204" s="70"/>
      <c r="I204" s="113">
        <v>258</v>
      </c>
      <c r="J204" s="70"/>
      <c r="K204" s="70"/>
      <c r="L204" s="113">
        <v>490</v>
      </c>
      <c r="M204" s="70"/>
      <c r="N204" s="70"/>
      <c r="O204" s="70"/>
      <c r="P204" s="70">
        <v>250</v>
      </c>
      <c r="Q204" s="31">
        <f t="shared" si="62"/>
        <v>740</v>
      </c>
      <c r="R204" s="32"/>
      <c r="S204" s="133">
        <f t="shared" si="63"/>
        <v>-482</v>
      </c>
    </row>
    <row r="205" spans="1:19" ht="14.25">
      <c r="A205" s="54"/>
      <c r="B205" s="6"/>
      <c r="E205" s="55"/>
      <c r="F205" s="95" t="s">
        <v>205</v>
      </c>
      <c r="G205" s="52"/>
      <c r="H205" s="114"/>
      <c r="I205" s="114"/>
      <c r="J205" s="114"/>
      <c r="K205" s="114"/>
      <c r="L205" s="114"/>
      <c r="M205" s="114"/>
      <c r="N205" s="114"/>
      <c r="O205" s="114"/>
      <c r="P205" s="114"/>
      <c r="Q205" s="115"/>
      <c r="R205" s="115"/>
      <c r="S205" s="134"/>
    </row>
    <row r="206" spans="1:19" s="34" customFormat="1" ht="14.25">
      <c r="A206" s="28" t="s">
        <v>171</v>
      </c>
      <c r="B206" s="29"/>
      <c r="C206" s="29"/>
      <c r="D206" s="29"/>
      <c r="E206" s="30"/>
      <c r="F206" s="95" t="s">
        <v>361</v>
      </c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31">
        <f>SUM(K206:P206)</f>
        <v>0</v>
      </c>
      <c r="R206" s="32"/>
      <c r="S206" s="133">
        <f>G206-Q206</f>
        <v>0</v>
      </c>
    </row>
    <row r="207" spans="1:19" s="34" customFormat="1" ht="15">
      <c r="A207" s="33"/>
      <c r="B207" s="152" t="s">
        <v>404</v>
      </c>
      <c r="C207" s="152"/>
      <c r="D207" s="152"/>
      <c r="E207" s="152"/>
      <c r="F207" s="95" t="s">
        <v>205</v>
      </c>
      <c r="G207" s="16"/>
      <c r="H207" s="110"/>
      <c r="I207" s="110"/>
      <c r="J207" s="110"/>
      <c r="K207" s="110"/>
      <c r="L207" s="110"/>
      <c r="M207" s="110"/>
      <c r="N207" s="110"/>
      <c r="O207" s="110"/>
      <c r="P207" s="110"/>
      <c r="Q207" s="32"/>
      <c r="R207" s="32"/>
      <c r="S207" s="133"/>
    </row>
    <row r="208" spans="1:19" s="34" customFormat="1" ht="14.25">
      <c r="A208" s="28" t="s">
        <v>172</v>
      </c>
      <c r="B208" s="29"/>
      <c r="C208" s="29"/>
      <c r="D208" s="29"/>
      <c r="E208" s="30"/>
      <c r="F208" s="95" t="s">
        <v>362</v>
      </c>
      <c r="G208" s="31">
        <f aca="true" t="shared" si="64" ref="G208:Q208">G209+G214</f>
        <v>0</v>
      </c>
      <c r="H208" s="31">
        <f t="shared" si="64"/>
        <v>0</v>
      </c>
      <c r="I208" s="31">
        <f t="shared" si="64"/>
        <v>0</v>
      </c>
      <c r="J208" s="31">
        <f t="shared" si="64"/>
        <v>0</v>
      </c>
      <c r="K208" s="31">
        <f t="shared" si="64"/>
        <v>0</v>
      </c>
      <c r="L208" s="31">
        <f t="shared" si="64"/>
        <v>51</v>
      </c>
      <c r="M208" s="31">
        <f t="shared" si="64"/>
        <v>-1950</v>
      </c>
      <c r="N208" s="31">
        <f t="shared" si="64"/>
        <v>-18430</v>
      </c>
      <c r="O208" s="31">
        <f t="shared" si="64"/>
        <v>0</v>
      </c>
      <c r="P208" s="31">
        <f t="shared" si="64"/>
        <v>0</v>
      </c>
      <c r="Q208" s="31">
        <f t="shared" si="64"/>
        <v>-20329</v>
      </c>
      <c r="R208" s="32"/>
      <c r="S208" s="135">
        <f>S209+S214</f>
        <v>20329</v>
      </c>
    </row>
    <row r="209" spans="1:19" s="51" customFormat="1" ht="15">
      <c r="A209" s="35"/>
      <c r="B209" s="36" t="s">
        <v>173</v>
      </c>
      <c r="C209" s="36"/>
      <c r="D209" s="36"/>
      <c r="E209" s="37"/>
      <c r="F209" s="95" t="s">
        <v>363</v>
      </c>
      <c r="G209" s="38">
        <f aca="true" t="shared" si="65" ref="G209:Q209">SUM(G210:G212)</f>
        <v>0</v>
      </c>
      <c r="H209" s="31">
        <f t="shared" si="65"/>
        <v>0</v>
      </c>
      <c r="I209" s="31">
        <f t="shared" si="65"/>
        <v>0</v>
      </c>
      <c r="J209" s="31">
        <f t="shared" si="65"/>
        <v>0</v>
      </c>
      <c r="K209" s="31">
        <f t="shared" si="65"/>
        <v>0</v>
      </c>
      <c r="L209" s="31">
        <f t="shared" si="65"/>
        <v>0</v>
      </c>
      <c r="M209" s="31">
        <f t="shared" si="65"/>
        <v>-2000</v>
      </c>
      <c r="N209" s="31">
        <f t="shared" si="65"/>
        <v>-20000</v>
      </c>
      <c r="O209" s="31">
        <f t="shared" si="65"/>
        <v>0</v>
      </c>
      <c r="P209" s="31">
        <f t="shared" si="65"/>
        <v>0</v>
      </c>
      <c r="Q209" s="31">
        <f t="shared" si="65"/>
        <v>-22000</v>
      </c>
      <c r="R209" s="32"/>
      <c r="S209" s="135">
        <f>SUM(S210:S212)</f>
        <v>22000</v>
      </c>
    </row>
    <row r="210" spans="1:19" s="46" customFormat="1" ht="14.25">
      <c r="A210" s="40"/>
      <c r="B210" s="41"/>
      <c r="C210" s="41" t="s">
        <v>174</v>
      </c>
      <c r="D210" s="41"/>
      <c r="E210" s="42"/>
      <c r="F210" s="95" t="s">
        <v>364</v>
      </c>
      <c r="G210" s="69"/>
      <c r="H210" s="113"/>
      <c r="I210" s="113"/>
      <c r="J210" s="113"/>
      <c r="K210" s="113"/>
      <c r="L210" s="113"/>
      <c r="M210" s="113">
        <f>SUM(N210*0.1)</f>
        <v>-1700</v>
      </c>
      <c r="N210" s="113">
        <v>-17000</v>
      </c>
      <c r="O210" s="113"/>
      <c r="P210" s="113"/>
      <c r="Q210" s="117">
        <f>SUM(K210:P210)</f>
        <v>-18700</v>
      </c>
      <c r="R210" s="115"/>
      <c r="S210" s="134">
        <f>G210-Q210</f>
        <v>18700</v>
      </c>
    </row>
    <row r="211" spans="1:19" s="46" customFormat="1" ht="14.25">
      <c r="A211" s="40"/>
      <c r="B211" s="41"/>
      <c r="C211" s="41" t="s">
        <v>175</v>
      </c>
      <c r="D211" s="41"/>
      <c r="E211" s="42"/>
      <c r="F211" s="95" t="s">
        <v>365</v>
      </c>
      <c r="G211" s="69"/>
      <c r="H211" s="113"/>
      <c r="I211" s="113"/>
      <c r="J211" s="113"/>
      <c r="K211" s="113"/>
      <c r="L211" s="113"/>
      <c r="M211" s="113">
        <f>SUM(N211*0.1)</f>
        <v>-300</v>
      </c>
      <c r="N211" s="113">
        <v>-3000</v>
      </c>
      <c r="O211" s="113"/>
      <c r="P211" s="113"/>
      <c r="Q211" s="117">
        <f>SUM(K211:P211)</f>
        <v>-3300</v>
      </c>
      <c r="R211" s="115"/>
      <c r="S211" s="134">
        <f>G211-Q211</f>
        <v>3300</v>
      </c>
    </row>
    <row r="212" spans="1:19" s="46" customFormat="1" ht="14.25">
      <c r="A212" s="40"/>
      <c r="B212" s="41"/>
      <c r="C212" s="41" t="s">
        <v>176</v>
      </c>
      <c r="D212" s="41"/>
      <c r="E212" s="42"/>
      <c r="F212" s="95" t="s">
        <v>366</v>
      </c>
      <c r="G212" s="69"/>
      <c r="H212" s="113"/>
      <c r="I212" s="113"/>
      <c r="J212" s="113"/>
      <c r="K212" s="113"/>
      <c r="L212" s="113"/>
      <c r="M212" s="113"/>
      <c r="N212" s="113"/>
      <c r="O212" s="113"/>
      <c r="P212" s="113"/>
      <c r="Q212" s="117">
        <f>SUM(K212:P212)</f>
        <v>0</v>
      </c>
      <c r="R212" s="115"/>
      <c r="S212" s="134">
        <f>G212-Q212</f>
        <v>0</v>
      </c>
    </row>
    <row r="213" spans="1:19" s="46" customFormat="1" ht="14.25">
      <c r="A213" s="40"/>
      <c r="B213" s="41"/>
      <c r="C213" s="41" t="s">
        <v>385</v>
      </c>
      <c r="D213" s="41"/>
      <c r="E213" s="42"/>
      <c r="F213" s="95" t="s">
        <v>367</v>
      </c>
      <c r="G213" s="69"/>
      <c r="H213" s="113"/>
      <c r="I213" s="113"/>
      <c r="J213" s="113"/>
      <c r="K213" s="113"/>
      <c r="L213" s="113"/>
      <c r="M213" s="113"/>
      <c r="N213" s="113"/>
      <c r="O213" s="113"/>
      <c r="P213" s="113"/>
      <c r="Q213" s="117"/>
      <c r="R213" s="115"/>
      <c r="S213" s="134"/>
    </row>
    <row r="214" spans="1:19" s="51" customFormat="1" ht="15">
      <c r="A214" s="35"/>
      <c r="B214" s="36" t="s">
        <v>177</v>
      </c>
      <c r="C214" s="36"/>
      <c r="D214" s="36"/>
      <c r="E214" s="37"/>
      <c r="F214" s="95" t="s">
        <v>368</v>
      </c>
      <c r="G214" s="38">
        <f aca="true" t="shared" si="66" ref="G214:Q214">SUM(G215:G216)</f>
        <v>0</v>
      </c>
      <c r="H214" s="31">
        <f t="shared" si="66"/>
        <v>0</v>
      </c>
      <c r="I214" s="31">
        <f t="shared" si="66"/>
        <v>0</v>
      </c>
      <c r="J214" s="31">
        <f t="shared" si="66"/>
        <v>0</v>
      </c>
      <c r="K214" s="31">
        <f t="shared" si="66"/>
        <v>0</v>
      </c>
      <c r="L214" s="31">
        <f t="shared" si="66"/>
        <v>51</v>
      </c>
      <c r="M214" s="31">
        <f t="shared" si="66"/>
        <v>50</v>
      </c>
      <c r="N214" s="31">
        <f t="shared" si="66"/>
        <v>1570</v>
      </c>
      <c r="O214" s="31">
        <f t="shared" si="66"/>
        <v>0</v>
      </c>
      <c r="P214" s="31">
        <f t="shared" si="66"/>
        <v>0</v>
      </c>
      <c r="Q214" s="31">
        <f t="shared" si="66"/>
        <v>1671</v>
      </c>
      <c r="R214" s="32"/>
      <c r="S214" s="135">
        <f>SUM(S215:S216)</f>
        <v>-1671</v>
      </c>
    </row>
    <row r="215" spans="1:19" s="46" customFormat="1" ht="14.25">
      <c r="A215" s="40"/>
      <c r="B215" s="41"/>
      <c r="C215" s="41" t="s">
        <v>178</v>
      </c>
      <c r="D215" s="41"/>
      <c r="E215" s="42"/>
      <c r="F215" s="95" t="s">
        <v>369</v>
      </c>
      <c r="G215" s="69"/>
      <c r="H215" s="113"/>
      <c r="I215" s="113"/>
      <c r="J215" s="113"/>
      <c r="K215" s="113"/>
      <c r="L215" s="113">
        <v>51</v>
      </c>
      <c r="M215" s="113">
        <v>50</v>
      </c>
      <c r="N215" s="113">
        <v>370</v>
      </c>
      <c r="O215" s="113"/>
      <c r="P215" s="113"/>
      <c r="Q215" s="117">
        <f>SUM(K215:P215)</f>
        <v>471</v>
      </c>
      <c r="R215" s="115"/>
      <c r="S215" s="134">
        <f>G215-Q215</f>
        <v>-471</v>
      </c>
    </row>
    <row r="216" spans="1:19" s="46" customFormat="1" ht="14.25">
      <c r="A216" s="40"/>
      <c r="B216" s="41"/>
      <c r="C216" s="41" t="s">
        <v>179</v>
      </c>
      <c r="D216" s="41"/>
      <c r="E216" s="42"/>
      <c r="F216" s="95" t="s">
        <v>370</v>
      </c>
      <c r="G216" s="69"/>
      <c r="H216" s="113"/>
      <c r="I216" s="113"/>
      <c r="J216" s="113"/>
      <c r="K216" s="113"/>
      <c r="L216" s="113"/>
      <c r="M216" s="113"/>
      <c r="N216" s="113">
        <v>1200</v>
      </c>
      <c r="O216" s="113"/>
      <c r="P216" s="113"/>
      <c r="Q216" s="117">
        <f>SUM(K216:P216)</f>
        <v>1200</v>
      </c>
      <c r="R216" s="115"/>
      <c r="S216" s="134">
        <f>G216-Q216</f>
        <v>-1200</v>
      </c>
    </row>
    <row r="217" spans="1:19" s="46" customFormat="1" ht="14.25">
      <c r="A217" s="40"/>
      <c r="B217" s="41"/>
      <c r="C217" s="41" t="s">
        <v>386</v>
      </c>
      <c r="D217" s="41"/>
      <c r="E217" s="42"/>
      <c r="F217" s="95" t="s">
        <v>371</v>
      </c>
      <c r="G217" s="69"/>
      <c r="H217" s="113"/>
      <c r="I217" s="113"/>
      <c r="J217" s="113"/>
      <c r="K217" s="113"/>
      <c r="L217" s="113"/>
      <c r="M217" s="113"/>
      <c r="N217" s="113"/>
      <c r="O217" s="113"/>
      <c r="P217" s="113"/>
      <c r="Q217" s="117"/>
      <c r="R217" s="115"/>
      <c r="S217" s="134"/>
    </row>
    <row r="218" spans="1:19" s="46" customFormat="1" ht="9.75" customHeight="1">
      <c r="A218" s="45"/>
      <c r="F218" s="95" t="s">
        <v>205</v>
      </c>
      <c r="G218" s="53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34"/>
    </row>
    <row r="219" spans="1:19" ht="6.75" customHeight="1">
      <c r="A219" s="72"/>
      <c r="B219" s="73"/>
      <c r="C219" s="74"/>
      <c r="D219" s="74"/>
      <c r="E219" s="74"/>
      <c r="F219" s="95" t="s">
        <v>205</v>
      </c>
      <c r="G219" s="75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1"/>
      <c r="S219" s="138"/>
    </row>
    <row r="220" spans="1:19" s="82" customFormat="1" ht="14.25">
      <c r="A220" s="77"/>
      <c r="B220" s="78"/>
      <c r="C220" s="79"/>
      <c r="D220" s="79"/>
      <c r="E220" s="99" t="s">
        <v>180</v>
      </c>
      <c r="F220" s="95" t="s">
        <v>205</v>
      </c>
      <c r="G220" s="80">
        <f aca="true" t="shared" si="67" ref="G220:Q220">G10+G19+G38+G41+G76+G86+G106+G117+G128+G141+G150+G160+G190+G208</f>
        <v>88516</v>
      </c>
      <c r="H220" s="80">
        <f t="shared" si="67"/>
        <v>4653</v>
      </c>
      <c r="I220" s="80">
        <f t="shared" si="67"/>
        <v>1678</v>
      </c>
      <c r="J220" s="80">
        <f t="shared" si="67"/>
        <v>1965</v>
      </c>
      <c r="K220" s="80">
        <f t="shared" si="67"/>
        <v>56719</v>
      </c>
      <c r="L220" s="80">
        <f t="shared" si="67"/>
        <v>46937</v>
      </c>
      <c r="M220" s="80">
        <f t="shared" si="67"/>
        <v>-1892.88</v>
      </c>
      <c r="N220" s="80">
        <f t="shared" si="67"/>
        <v>-18430</v>
      </c>
      <c r="O220" s="80">
        <f t="shared" si="67"/>
        <v>0</v>
      </c>
      <c r="P220" s="80">
        <f t="shared" si="67"/>
        <v>3945</v>
      </c>
      <c r="Q220" s="80">
        <f t="shared" si="67"/>
        <v>87278.12</v>
      </c>
      <c r="R220" s="81"/>
      <c r="S220" s="139">
        <f>S10+S19+S38+S41+S76+S86+S106+S117+S128+S141+S150+S160+S190+S208</f>
        <v>1237.880000000001</v>
      </c>
    </row>
    <row r="221" spans="1:19" ht="14.25">
      <c r="A221" s="5"/>
      <c r="B221" s="83"/>
      <c r="C221" s="5"/>
      <c r="D221" s="5"/>
      <c r="E221" s="5"/>
      <c r="F221" s="95" t="s">
        <v>205</v>
      </c>
      <c r="G221" s="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140"/>
    </row>
    <row r="222" spans="1:19" ht="15.75">
      <c r="A222" s="86" t="s">
        <v>196</v>
      </c>
      <c r="B222" s="83"/>
      <c r="C222" s="5"/>
      <c r="D222" s="5"/>
      <c r="E222" s="5"/>
      <c r="F222" s="95" t="s">
        <v>205</v>
      </c>
      <c r="G222" s="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140"/>
    </row>
    <row r="223" spans="1:19" ht="15">
      <c r="A223" s="151">
        <v>31</v>
      </c>
      <c r="B223" s="151"/>
      <c r="C223" s="87" t="s">
        <v>188</v>
      </c>
      <c r="D223" s="51"/>
      <c r="E223" s="5"/>
      <c r="F223" s="95" t="s">
        <v>372</v>
      </c>
      <c r="G223" s="69">
        <v>20864</v>
      </c>
      <c r="H223" s="113"/>
      <c r="I223" s="113">
        <v>2462</v>
      </c>
      <c r="J223" s="113"/>
      <c r="K223" s="70">
        <v>725</v>
      </c>
      <c r="L223" s="113">
        <v>2576</v>
      </c>
      <c r="M223" s="113">
        <v>1358</v>
      </c>
      <c r="N223" s="113">
        <v>950</v>
      </c>
      <c r="O223" s="113">
        <v>7353</v>
      </c>
      <c r="P223" s="113"/>
      <c r="Q223" s="117">
        <f>SUM(K223:P223)</f>
        <v>12962</v>
      </c>
      <c r="R223" s="85"/>
      <c r="S223" s="134">
        <f aca="true" t="shared" si="68" ref="S223:S228">G223-Q223</f>
        <v>7902</v>
      </c>
    </row>
    <row r="224" spans="1:19" ht="15">
      <c r="A224" s="151">
        <v>33</v>
      </c>
      <c r="B224" s="151"/>
      <c r="C224" s="87" t="s">
        <v>189</v>
      </c>
      <c r="D224" s="51"/>
      <c r="E224" s="5"/>
      <c r="F224" s="95" t="s">
        <v>373</v>
      </c>
      <c r="G224" s="69"/>
      <c r="H224" s="113"/>
      <c r="I224" s="113"/>
      <c r="J224" s="113"/>
      <c r="K224" s="113"/>
      <c r="L224" s="113"/>
      <c r="M224" s="113"/>
      <c r="N224" s="113"/>
      <c r="O224" s="113"/>
      <c r="P224" s="113"/>
      <c r="Q224" s="117">
        <f>SUM(K224:P224)</f>
        <v>0</v>
      </c>
      <c r="R224" s="85"/>
      <c r="S224" s="134">
        <f t="shared" si="68"/>
        <v>0</v>
      </c>
    </row>
    <row r="225" spans="1:19" ht="15">
      <c r="A225" s="151">
        <v>35</v>
      </c>
      <c r="B225" s="151"/>
      <c r="C225" s="87" t="s">
        <v>190</v>
      </c>
      <c r="D225" s="51"/>
      <c r="E225" s="5"/>
      <c r="F225" s="95" t="s">
        <v>374</v>
      </c>
      <c r="G225" s="69"/>
      <c r="H225" s="113"/>
      <c r="I225" s="113"/>
      <c r="J225" s="113"/>
      <c r="K225" s="113"/>
      <c r="L225" s="113"/>
      <c r="M225" s="113"/>
      <c r="N225" s="113"/>
      <c r="O225" s="113"/>
      <c r="P225" s="113"/>
      <c r="Q225" s="117">
        <f>SUM(K225:P225)</f>
        <v>0</v>
      </c>
      <c r="R225" s="85"/>
      <c r="S225" s="134">
        <f t="shared" si="68"/>
        <v>0</v>
      </c>
    </row>
    <row r="226" spans="1:19" ht="15">
      <c r="A226" s="151">
        <v>37</v>
      </c>
      <c r="B226" s="151"/>
      <c r="C226" s="87" t="s">
        <v>191</v>
      </c>
      <c r="D226" s="51"/>
      <c r="E226" s="5"/>
      <c r="F226" s="95" t="s">
        <v>375</v>
      </c>
      <c r="G226" s="69"/>
      <c r="H226" s="113"/>
      <c r="I226" s="113"/>
      <c r="J226" s="113"/>
      <c r="K226" s="113"/>
      <c r="L226" s="113"/>
      <c r="M226" s="113"/>
      <c r="N226" s="113"/>
      <c r="O226" s="113"/>
      <c r="P226" s="113"/>
      <c r="Q226" s="117">
        <f>SUM(K226:P226)</f>
        <v>0</v>
      </c>
      <c r="R226" s="85"/>
      <c r="S226" s="134">
        <f t="shared" si="68"/>
        <v>0</v>
      </c>
    </row>
    <row r="227" spans="1:19" ht="15">
      <c r="A227" s="151">
        <v>39</v>
      </c>
      <c r="B227" s="151"/>
      <c r="C227" s="87" t="s">
        <v>192</v>
      </c>
      <c r="D227" s="51"/>
      <c r="E227" s="5"/>
      <c r="F227" s="95" t="s">
        <v>376</v>
      </c>
      <c r="G227" s="69"/>
      <c r="H227" s="113"/>
      <c r="I227" s="113"/>
      <c r="J227" s="113"/>
      <c r="K227" s="113"/>
      <c r="L227" s="113"/>
      <c r="M227" s="113"/>
      <c r="N227" s="113"/>
      <c r="O227" s="113"/>
      <c r="P227" s="113"/>
      <c r="Q227" s="117">
        <f>SUM(K227:P227)</f>
        <v>0</v>
      </c>
      <c r="R227" s="85"/>
      <c r="S227" s="134">
        <f t="shared" si="68"/>
        <v>0</v>
      </c>
    </row>
    <row r="228" spans="1:19" s="85" customFormat="1" ht="14.25">
      <c r="A228" s="34"/>
      <c r="B228" s="89"/>
      <c r="C228" s="90"/>
      <c r="D228" s="34"/>
      <c r="E228" s="91" t="s">
        <v>193</v>
      </c>
      <c r="F228" s="95" t="s">
        <v>205</v>
      </c>
      <c r="G228" s="80">
        <f aca="true" t="shared" si="69" ref="G228:Q228">SUM(G223:G227)</f>
        <v>20864</v>
      </c>
      <c r="H228" s="80">
        <f t="shared" si="69"/>
        <v>0</v>
      </c>
      <c r="I228" s="80">
        <f t="shared" si="69"/>
        <v>2462</v>
      </c>
      <c r="J228" s="80">
        <f t="shared" si="69"/>
        <v>0</v>
      </c>
      <c r="K228" s="80">
        <f t="shared" si="69"/>
        <v>725</v>
      </c>
      <c r="L228" s="80">
        <f t="shared" si="69"/>
        <v>2576</v>
      </c>
      <c r="M228" s="80">
        <f t="shared" si="69"/>
        <v>1358</v>
      </c>
      <c r="N228" s="80">
        <f t="shared" si="69"/>
        <v>950</v>
      </c>
      <c r="O228" s="80">
        <f t="shared" si="69"/>
        <v>7353</v>
      </c>
      <c r="P228" s="80">
        <f t="shared" si="69"/>
        <v>0</v>
      </c>
      <c r="Q228" s="80">
        <f t="shared" si="69"/>
        <v>12962</v>
      </c>
      <c r="R228" s="81"/>
      <c r="S228" s="141">
        <f t="shared" si="68"/>
        <v>7902</v>
      </c>
    </row>
    <row r="229" spans="1:19" ht="9" customHeight="1">
      <c r="A229" s="51"/>
      <c r="B229" s="88"/>
      <c r="C229" s="51"/>
      <c r="D229" s="51"/>
      <c r="E229" s="5"/>
      <c r="F229" s="95" t="s">
        <v>205</v>
      </c>
      <c r="G229" s="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140"/>
    </row>
    <row r="230" spans="1:19" ht="15">
      <c r="A230" s="149">
        <v>90</v>
      </c>
      <c r="B230" s="149"/>
      <c r="C230" s="51" t="s">
        <v>194</v>
      </c>
      <c r="D230" s="51"/>
      <c r="E230" s="5"/>
      <c r="F230" s="95" t="s">
        <v>377</v>
      </c>
      <c r="G230" s="69">
        <v>17836</v>
      </c>
      <c r="H230" s="113"/>
      <c r="I230" s="113"/>
      <c r="J230" s="113"/>
      <c r="K230" s="113"/>
      <c r="L230" s="113">
        <v>17836</v>
      </c>
      <c r="M230" s="113"/>
      <c r="N230" s="113"/>
      <c r="O230" s="113"/>
      <c r="P230" s="113"/>
      <c r="Q230" s="117">
        <f>SUM(K230:P230)</f>
        <v>17836</v>
      </c>
      <c r="R230" s="85"/>
      <c r="S230" s="141">
        <f>G230-Q230</f>
        <v>0</v>
      </c>
    </row>
    <row r="231" spans="1:19" ht="6" customHeight="1">
      <c r="A231" s="5"/>
      <c r="B231" s="83"/>
      <c r="C231" s="5"/>
      <c r="D231" s="5"/>
      <c r="E231" s="5"/>
      <c r="G231" s="96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85"/>
      <c r="S231" s="140"/>
    </row>
    <row r="232" spans="2:19" s="85" customFormat="1" ht="14.25">
      <c r="B232" s="84"/>
      <c r="E232" s="91" t="s">
        <v>195</v>
      </c>
      <c r="F232" s="92"/>
      <c r="G232" s="80">
        <f>G220+G228-G230</f>
        <v>91544</v>
      </c>
      <c r="H232" s="80">
        <f aca="true" t="shared" si="70" ref="H232:Q232">H220+H228-H230</f>
        <v>4653</v>
      </c>
      <c r="I232" s="80">
        <f t="shared" si="70"/>
        <v>4140</v>
      </c>
      <c r="J232" s="80">
        <f t="shared" si="70"/>
        <v>1965</v>
      </c>
      <c r="K232" s="80">
        <f t="shared" si="70"/>
        <v>57444</v>
      </c>
      <c r="L232" s="80">
        <f t="shared" si="70"/>
        <v>31677</v>
      </c>
      <c r="M232" s="80">
        <f t="shared" si="70"/>
        <v>-534.8800000000001</v>
      </c>
      <c r="N232" s="80">
        <f t="shared" si="70"/>
        <v>-17480</v>
      </c>
      <c r="O232" s="80">
        <f t="shared" si="70"/>
        <v>7353</v>
      </c>
      <c r="P232" s="80">
        <f t="shared" si="70"/>
        <v>3945</v>
      </c>
      <c r="Q232" s="80">
        <f t="shared" si="70"/>
        <v>82404.12</v>
      </c>
      <c r="R232" s="81"/>
      <c r="S232" s="142">
        <f>G232-Q232</f>
        <v>9139.880000000005</v>
      </c>
    </row>
    <row r="233" spans="1:19" ht="12.75">
      <c r="A233" s="5"/>
      <c r="B233" s="83"/>
      <c r="C233" s="5"/>
      <c r="D233" s="5"/>
      <c r="E233" s="5"/>
      <c r="G233" s="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105"/>
    </row>
    <row r="234" spans="1:19" ht="12.75">
      <c r="A234" s="5"/>
      <c r="B234" s="83"/>
      <c r="C234" s="5"/>
      <c r="D234" s="5"/>
      <c r="E234" s="5"/>
      <c r="G234" s="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105"/>
    </row>
    <row r="235" spans="1:19" ht="12.75">
      <c r="A235" s="5"/>
      <c r="B235" s="83"/>
      <c r="C235" s="5"/>
      <c r="D235" s="5"/>
      <c r="E235" s="5"/>
      <c r="G235" s="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105"/>
    </row>
    <row r="236" spans="1:19" ht="12.75">
      <c r="A236" s="5"/>
      <c r="B236" s="83"/>
      <c r="C236" s="5"/>
      <c r="D236" s="5"/>
      <c r="E236" s="5"/>
      <c r="G236" s="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105"/>
    </row>
    <row r="237" spans="1:19" ht="12.75">
      <c r="A237" s="5"/>
      <c r="B237" s="83"/>
      <c r="C237" s="5"/>
      <c r="D237" s="5"/>
      <c r="E237" s="5"/>
      <c r="G237" s="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105"/>
    </row>
    <row r="238" spans="1:19" ht="12.75">
      <c r="A238" s="5"/>
      <c r="B238" s="83"/>
      <c r="C238" s="5"/>
      <c r="D238" s="5"/>
      <c r="E238" s="5"/>
      <c r="G238" s="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105"/>
    </row>
    <row r="239" spans="1:19" ht="12.75">
      <c r="A239" s="5"/>
      <c r="B239" s="83"/>
      <c r="C239" s="5"/>
      <c r="D239" s="5"/>
      <c r="E239" s="5"/>
      <c r="G239" s="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105"/>
    </row>
    <row r="240" spans="1:19" ht="12.75">
      <c r="A240" s="5"/>
      <c r="B240" s="83"/>
      <c r="C240" s="5"/>
      <c r="D240" s="5"/>
      <c r="E240" s="5"/>
      <c r="G240" s="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105"/>
    </row>
    <row r="241" spans="1:19" ht="12.75">
      <c r="A241" s="5"/>
      <c r="B241" s="83"/>
      <c r="C241" s="5"/>
      <c r="D241" s="5"/>
      <c r="E241" s="5"/>
      <c r="G241" s="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105"/>
    </row>
    <row r="242" spans="1:19" ht="12.75">
      <c r="A242" s="5"/>
      <c r="B242" s="83"/>
      <c r="C242" s="5"/>
      <c r="D242" s="5"/>
      <c r="E242" s="5"/>
      <c r="G242" s="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105"/>
    </row>
    <row r="243" spans="1:19" ht="12.75">
      <c r="A243" s="5"/>
      <c r="B243" s="83"/>
      <c r="C243" s="5"/>
      <c r="D243" s="5"/>
      <c r="E243" s="5"/>
      <c r="G243" s="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105"/>
    </row>
    <row r="244" spans="1:19" ht="12.75">
      <c r="A244" s="5"/>
      <c r="B244" s="83"/>
      <c r="C244" s="5"/>
      <c r="D244" s="5"/>
      <c r="E244" s="5"/>
      <c r="G244" s="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105"/>
    </row>
    <row r="245" spans="1:19" ht="12.75">
      <c r="A245" s="5"/>
      <c r="B245" s="83"/>
      <c r="C245" s="5"/>
      <c r="D245" s="5"/>
      <c r="E245" s="5"/>
      <c r="G245" s="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105"/>
    </row>
    <row r="246" spans="1:19" ht="12.75">
      <c r="A246" s="5"/>
      <c r="B246" s="83"/>
      <c r="C246" s="5"/>
      <c r="D246" s="5"/>
      <c r="E246" s="5"/>
      <c r="G246" s="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105"/>
    </row>
    <row r="247" spans="1:19" ht="12.75">
      <c r="A247" s="5"/>
      <c r="B247" s="83"/>
      <c r="C247" s="5"/>
      <c r="D247" s="5"/>
      <c r="E247" s="5"/>
      <c r="G247" s="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105"/>
    </row>
    <row r="248" spans="1:19" ht="12.75">
      <c r="A248" s="5"/>
      <c r="B248" s="83"/>
      <c r="C248" s="5"/>
      <c r="D248" s="5"/>
      <c r="E248" s="5"/>
      <c r="G248" s="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105"/>
    </row>
    <row r="249" spans="1:19" ht="12.75">
      <c r="A249" s="5"/>
      <c r="B249" s="83"/>
      <c r="C249" s="5"/>
      <c r="D249" s="5"/>
      <c r="E249" s="5"/>
      <c r="G249" s="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105"/>
    </row>
    <row r="250" spans="1:19" ht="12.75">
      <c r="A250" s="5"/>
      <c r="B250" s="83"/>
      <c r="C250" s="5"/>
      <c r="D250" s="5"/>
      <c r="E250" s="5"/>
      <c r="G250" s="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105"/>
    </row>
    <row r="251" spans="1:19" ht="12.75">
      <c r="A251" s="5"/>
      <c r="B251" s="83"/>
      <c r="C251" s="5"/>
      <c r="D251" s="5"/>
      <c r="E251" s="5"/>
      <c r="G251" s="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105"/>
    </row>
    <row r="252" spans="1:19" ht="12.75">
      <c r="A252" s="5"/>
      <c r="B252" s="83"/>
      <c r="C252" s="5"/>
      <c r="D252" s="5"/>
      <c r="E252" s="5"/>
      <c r="G252" s="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105"/>
    </row>
    <row r="253" spans="1:19" ht="12.75">
      <c r="A253" s="5"/>
      <c r="B253" s="83"/>
      <c r="C253" s="5"/>
      <c r="D253" s="5"/>
      <c r="E253" s="5"/>
      <c r="G253" s="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105"/>
    </row>
    <row r="254" spans="1:19" ht="12.75">
      <c r="A254" s="5"/>
      <c r="B254" s="83"/>
      <c r="C254" s="5"/>
      <c r="D254" s="5"/>
      <c r="E254" s="5"/>
      <c r="G254" s="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105"/>
    </row>
    <row r="255" spans="1:19" ht="12.75">
      <c r="A255" s="5"/>
      <c r="B255" s="83"/>
      <c r="C255" s="5"/>
      <c r="D255" s="5"/>
      <c r="E255" s="5"/>
      <c r="G255" s="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105"/>
    </row>
    <row r="256" spans="1:19" ht="12.75">
      <c r="A256" s="5"/>
      <c r="B256" s="83"/>
      <c r="C256" s="5"/>
      <c r="D256" s="5"/>
      <c r="E256" s="5"/>
      <c r="G256" s="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105"/>
    </row>
    <row r="257" spans="1:19" ht="12.75">
      <c r="A257" s="5"/>
      <c r="B257" s="83"/>
      <c r="C257" s="5"/>
      <c r="D257" s="5"/>
      <c r="E257" s="5"/>
      <c r="G257" s="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105"/>
    </row>
    <row r="258" spans="1:19" ht="12.75">
      <c r="A258" s="5"/>
      <c r="B258" s="83"/>
      <c r="C258" s="5"/>
      <c r="D258" s="5"/>
      <c r="E258" s="5"/>
      <c r="G258" s="4"/>
      <c r="H258" s="102"/>
      <c r="I258" s="102"/>
      <c r="J258" s="102"/>
      <c r="K258" s="102"/>
      <c r="L258" s="102"/>
      <c r="M258" s="102"/>
      <c r="N258" s="102"/>
      <c r="O258" s="102"/>
      <c r="P258" s="102"/>
      <c r="S258" s="106"/>
    </row>
    <row r="259" spans="1:19" ht="12.75">
      <c r="A259" s="5"/>
      <c r="B259" s="83"/>
      <c r="C259" s="5"/>
      <c r="D259" s="5"/>
      <c r="E259" s="5"/>
      <c r="G259" s="4"/>
      <c r="H259" s="102"/>
      <c r="I259" s="102"/>
      <c r="J259" s="102"/>
      <c r="K259" s="102"/>
      <c r="L259" s="102"/>
      <c r="M259" s="102"/>
      <c r="N259" s="102"/>
      <c r="O259" s="102"/>
      <c r="P259" s="102"/>
      <c r="S259" s="106"/>
    </row>
    <row r="260" spans="1:19" ht="12.75">
      <c r="A260" s="5"/>
      <c r="B260" s="83"/>
      <c r="C260" s="5"/>
      <c r="D260" s="5"/>
      <c r="E260" s="5"/>
      <c r="G260" s="4"/>
      <c r="H260" s="102"/>
      <c r="I260" s="102"/>
      <c r="J260" s="102"/>
      <c r="K260" s="102"/>
      <c r="L260" s="102"/>
      <c r="M260" s="102"/>
      <c r="N260" s="102"/>
      <c r="O260" s="102"/>
      <c r="P260" s="102"/>
      <c r="S260" s="106"/>
    </row>
    <row r="261" spans="1:19" ht="12.75">
      <c r="A261" s="5"/>
      <c r="B261" s="83"/>
      <c r="C261" s="5"/>
      <c r="D261" s="5"/>
      <c r="E261" s="5"/>
      <c r="G261" s="4"/>
      <c r="H261" s="102"/>
      <c r="I261" s="102"/>
      <c r="J261" s="102"/>
      <c r="K261" s="102"/>
      <c r="L261" s="102"/>
      <c r="M261" s="102"/>
      <c r="N261" s="102"/>
      <c r="O261" s="102"/>
      <c r="P261" s="102"/>
      <c r="S261" s="106"/>
    </row>
    <row r="262" spans="1:19" ht="12.75">
      <c r="A262" s="5"/>
      <c r="B262" s="83"/>
      <c r="C262" s="5"/>
      <c r="D262" s="5"/>
      <c r="E262" s="5"/>
      <c r="G262" s="4"/>
      <c r="H262" s="102"/>
      <c r="I262" s="102"/>
      <c r="J262" s="102"/>
      <c r="K262" s="102"/>
      <c r="L262" s="102"/>
      <c r="M262" s="102"/>
      <c r="N262" s="102"/>
      <c r="O262" s="102"/>
      <c r="P262" s="102"/>
      <c r="S262" s="106"/>
    </row>
    <row r="263" spans="1:19" ht="12.75">
      <c r="A263" s="5"/>
      <c r="B263" s="83"/>
      <c r="C263" s="5"/>
      <c r="D263" s="5"/>
      <c r="E263" s="5"/>
      <c r="G263" s="4"/>
      <c r="H263" s="102"/>
      <c r="I263" s="102"/>
      <c r="J263" s="102"/>
      <c r="K263" s="102"/>
      <c r="L263" s="102"/>
      <c r="M263" s="102"/>
      <c r="N263" s="102"/>
      <c r="O263" s="102"/>
      <c r="P263" s="102"/>
      <c r="S263" s="106"/>
    </row>
    <row r="264" spans="1:19" ht="12.75">
      <c r="A264" s="5"/>
      <c r="B264" s="83"/>
      <c r="C264" s="5"/>
      <c r="D264" s="5"/>
      <c r="E264" s="5"/>
      <c r="G264" s="4"/>
      <c r="H264" s="102"/>
      <c r="I264" s="102"/>
      <c r="J264" s="102"/>
      <c r="K264" s="102"/>
      <c r="L264" s="102"/>
      <c r="M264" s="102"/>
      <c r="N264" s="102"/>
      <c r="O264" s="102"/>
      <c r="P264" s="102"/>
      <c r="S264" s="106"/>
    </row>
    <row r="265" spans="1:19" ht="12.75">
      <c r="A265" s="5"/>
      <c r="B265" s="83"/>
      <c r="C265" s="5"/>
      <c r="D265" s="5"/>
      <c r="E265" s="5"/>
      <c r="G265" s="4"/>
      <c r="H265" s="102"/>
      <c r="I265" s="102"/>
      <c r="J265" s="102"/>
      <c r="K265" s="102"/>
      <c r="L265" s="102"/>
      <c r="M265" s="102"/>
      <c r="N265" s="102"/>
      <c r="O265" s="102"/>
      <c r="P265" s="102"/>
      <c r="S265" s="106"/>
    </row>
    <row r="266" spans="1:19" ht="12.75">
      <c r="A266" s="5"/>
      <c r="B266" s="83"/>
      <c r="C266" s="5"/>
      <c r="D266" s="5"/>
      <c r="E266" s="5"/>
      <c r="G266" s="4"/>
      <c r="H266" s="102"/>
      <c r="I266" s="102"/>
      <c r="J266" s="102"/>
      <c r="K266" s="102"/>
      <c r="L266" s="102"/>
      <c r="M266" s="102"/>
      <c r="N266" s="102"/>
      <c r="O266" s="102"/>
      <c r="P266" s="102"/>
      <c r="S266" s="106"/>
    </row>
    <row r="267" spans="1:19" ht="12.75">
      <c r="A267" s="5"/>
      <c r="B267" s="83"/>
      <c r="C267" s="5"/>
      <c r="D267" s="5"/>
      <c r="E267" s="5"/>
      <c r="G267" s="4"/>
      <c r="H267" s="102"/>
      <c r="I267" s="102"/>
      <c r="J267" s="102"/>
      <c r="K267" s="102"/>
      <c r="L267" s="102"/>
      <c r="M267" s="102"/>
      <c r="N267" s="102"/>
      <c r="O267" s="102"/>
      <c r="P267" s="102"/>
      <c r="S267" s="106"/>
    </row>
    <row r="268" spans="1:19" ht="12.75">
      <c r="A268" s="5"/>
      <c r="B268" s="83"/>
      <c r="C268" s="5"/>
      <c r="D268" s="5"/>
      <c r="E268" s="5"/>
      <c r="G268" s="4"/>
      <c r="H268" s="102"/>
      <c r="I268" s="102"/>
      <c r="J268" s="102"/>
      <c r="K268" s="102"/>
      <c r="L268" s="102"/>
      <c r="M268" s="102"/>
      <c r="N268" s="102"/>
      <c r="O268" s="102"/>
      <c r="P268" s="102"/>
      <c r="S268" s="106"/>
    </row>
    <row r="269" spans="1:19" ht="12.75">
      <c r="A269" s="5"/>
      <c r="B269" s="83"/>
      <c r="C269" s="5"/>
      <c r="D269" s="5"/>
      <c r="E269" s="5"/>
      <c r="G269" s="4"/>
      <c r="H269" s="102"/>
      <c r="I269" s="102"/>
      <c r="J269" s="102"/>
      <c r="K269" s="102"/>
      <c r="L269" s="102"/>
      <c r="M269" s="102"/>
      <c r="N269" s="102"/>
      <c r="O269" s="102"/>
      <c r="P269" s="102"/>
      <c r="S269" s="106"/>
    </row>
    <row r="270" spans="1:19" ht="12.75">
      <c r="A270" s="5"/>
      <c r="B270" s="83"/>
      <c r="C270" s="5"/>
      <c r="D270" s="5"/>
      <c r="E270" s="5"/>
      <c r="G270" s="4"/>
      <c r="H270" s="102"/>
      <c r="I270" s="102"/>
      <c r="J270" s="102"/>
      <c r="K270" s="102"/>
      <c r="L270" s="102"/>
      <c r="M270" s="102"/>
      <c r="N270" s="102"/>
      <c r="O270" s="102"/>
      <c r="P270" s="102"/>
      <c r="S270" s="106"/>
    </row>
    <row r="271" spans="1:19" ht="12.75">
      <c r="A271" s="5"/>
      <c r="B271" s="83"/>
      <c r="C271" s="5"/>
      <c r="D271" s="5"/>
      <c r="E271" s="5"/>
      <c r="G271" s="4"/>
      <c r="H271" s="102"/>
      <c r="I271" s="102"/>
      <c r="J271" s="102"/>
      <c r="K271" s="102"/>
      <c r="L271" s="102"/>
      <c r="M271" s="102"/>
      <c r="N271" s="102"/>
      <c r="O271" s="102"/>
      <c r="P271" s="102"/>
      <c r="S271" s="106"/>
    </row>
    <row r="272" spans="1:19" ht="12.75">
      <c r="A272" s="5"/>
      <c r="B272" s="83"/>
      <c r="C272" s="5"/>
      <c r="D272" s="5"/>
      <c r="E272" s="5"/>
      <c r="G272" s="4"/>
      <c r="H272" s="102"/>
      <c r="I272" s="102"/>
      <c r="J272" s="102"/>
      <c r="K272" s="102"/>
      <c r="L272" s="102"/>
      <c r="M272" s="102"/>
      <c r="N272" s="102"/>
      <c r="O272" s="102"/>
      <c r="P272" s="102"/>
      <c r="S272" s="106"/>
    </row>
    <row r="273" spans="1:19" ht="12.75">
      <c r="A273" s="5"/>
      <c r="B273" s="83"/>
      <c r="C273" s="5"/>
      <c r="D273" s="5"/>
      <c r="E273" s="5"/>
      <c r="G273" s="4"/>
      <c r="H273" s="102"/>
      <c r="I273" s="102"/>
      <c r="J273" s="102"/>
      <c r="K273" s="102"/>
      <c r="L273" s="102"/>
      <c r="M273" s="102"/>
      <c r="N273" s="102"/>
      <c r="O273" s="102"/>
      <c r="P273" s="102"/>
      <c r="S273" s="106"/>
    </row>
    <row r="274" spans="1:19" ht="12.75">
      <c r="A274" s="5"/>
      <c r="B274" s="83"/>
      <c r="C274" s="5"/>
      <c r="D274" s="5"/>
      <c r="E274" s="5"/>
      <c r="G274" s="4"/>
      <c r="H274" s="102"/>
      <c r="I274" s="102"/>
      <c r="J274" s="102"/>
      <c r="K274" s="102"/>
      <c r="L274" s="102"/>
      <c r="M274" s="102"/>
      <c r="N274" s="102"/>
      <c r="O274" s="102"/>
      <c r="P274" s="102"/>
      <c r="S274" s="106"/>
    </row>
    <row r="275" spans="1:19" ht="12.75">
      <c r="A275" s="5"/>
      <c r="B275" s="83"/>
      <c r="C275" s="5"/>
      <c r="D275" s="5"/>
      <c r="E275" s="5"/>
      <c r="G275" s="4"/>
      <c r="H275" s="102"/>
      <c r="I275" s="102"/>
      <c r="J275" s="102"/>
      <c r="K275" s="102"/>
      <c r="L275" s="102"/>
      <c r="M275" s="102"/>
      <c r="N275" s="102"/>
      <c r="O275" s="102"/>
      <c r="P275" s="102"/>
      <c r="S275" s="106"/>
    </row>
    <row r="276" spans="1:19" ht="12.75">
      <c r="A276" s="5"/>
      <c r="B276" s="83"/>
      <c r="C276" s="5"/>
      <c r="D276" s="5"/>
      <c r="E276" s="5"/>
      <c r="G276" s="4"/>
      <c r="H276" s="102"/>
      <c r="I276" s="102"/>
      <c r="J276" s="102"/>
      <c r="K276" s="102"/>
      <c r="L276" s="102"/>
      <c r="M276" s="102"/>
      <c r="N276" s="102"/>
      <c r="O276" s="102"/>
      <c r="P276" s="102"/>
      <c r="S276" s="106"/>
    </row>
    <row r="277" spans="1:19" ht="12.75">
      <c r="A277" s="5"/>
      <c r="B277" s="83"/>
      <c r="C277" s="5"/>
      <c r="D277" s="5"/>
      <c r="E277" s="5"/>
      <c r="G277" s="4"/>
      <c r="H277" s="102"/>
      <c r="I277" s="102"/>
      <c r="J277" s="102"/>
      <c r="K277" s="102"/>
      <c r="L277" s="102"/>
      <c r="M277" s="102"/>
      <c r="N277" s="102"/>
      <c r="O277" s="102"/>
      <c r="P277" s="102"/>
      <c r="S277" s="106"/>
    </row>
    <row r="278" spans="1:19" ht="12.75">
      <c r="A278" s="5"/>
      <c r="B278" s="83"/>
      <c r="C278" s="5"/>
      <c r="D278" s="5"/>
      <c r="E278" s="5"/>
      <c r="G278" s="4"/>
      <c r="H278" s="102"/>
      <c r="I278" s="102"/>
      <c r="J278" s="102"/>
      <c r="K278" s="102"/>
      <c r="L278" s="102"/>
      <c r="M278" s="102"/>
      <c r="N278" s="102"/>
      <c r="O278" s="102"/>
      <c r="P278" s="102"/>
      <c r="S278" s="106"/>
    </row>
    <row r="279" spans="1:19" ht="12.75">
      <c r="A279" s="5"/>
      <c r="B279" s="83"/>
      <c r="C279" s="5"/>
      <c r="D279" s="5"/>
      <c r="E279" s="5"/>
      <c r="G279" s="4"/>
      <c r="H279" s="102"/>
      <c r="I279" s="102"/>
      <c r="J279" s="102"/>
      <c r="K279" s="102"/>
      <c r="L279" s="102"/>
      <c r="M279" s="102"/>
      <c r="N279" s="102"/>
      <c r="O279" s="102"/>
      <c r="P279" s="102"/>
      <c r="S279" s="106"/>
    </row>
    <row r="280" spans="1:19" ht="12.75">
      <c r="A280" s="5"/>
      <c r="B280" s="83"/>
      <c r="C280" s="5"/>
      <c r="D280" s="5"/>
      <c r="E280" s="5"/>
      <c r="G280" s="4"/>
      <c r="H280" s="102"/>
      <c r="I280" s="102"/>
      <c r="J280" s="102"/>
      <c r="K280" s="102"/>
      <c r="L280" s="102"/>
      <c r="M280" s="102"/>
      <c r="N280" s="102"/>
      <c r="O280" s="102"/>
      <c r="P280" s="102"/>
      <c r="S280" s="106"/>
    </row>
    <row r="281" spans="1:19" ht="12.75">
      <c r="A281" s="5"/>
      <c r="B281" s="83"/>
      <c r="C281" s="5"/>
      <c r="D281" s="5"/>
      <c r="E281" s="5"/>
      <c r="G281" s="4"/>
      <c r="H281" s="102"/>
      <c r="I281" s="102"/>
      <c r="J281" s="102"/>
      <c r="K281" s="102"/>
      <c r="L281" s="102"/>
      <c r="M281" s="102"/>
      <c r="N281" s="102"/>
      <c r="O281" s="102"/>
      <c r="P281" s="102"/>
      <c r="S281" s="106"/>
    </row>
    <row r="282" spans="1:19" ht="12.75">
      <c r="A282" s="5"/>
      <c r="B282" s="83"/>
      <c r="C282" s="5"/>
      <c r="D282" s="5"/>
      <c r="E282" s="5"/>
      <c r="G282" s="4"/>
      <c r="H282" s="102"/>
      <c r="I282" s="102"/>
      <c r="J282" s="102"/>
      <c r="K282" s="102"/>
      <c r="L282" s="102"/>
      <c r="M282" s="102"/>
      <c r="N282" s="102"/>
      <c r="O282" s="102"/>
      <c r="P282" s="102"/>
      <c r="S282" s="106"/>
    </row>
    <row r="283" spans="1:19" ht="12.75">
      <c r="A283" s="5"/>
      <c r="B283" s="83"/>
      <c r="C283" s="5"/>
      <c r="D283" s="5"/>
      <c r="E283" s="5"/>
      <c r="G283" s="4"/>
      <c r="H283" s="102"/>
      <c r="I283" s="102"/>
      <c r="J283" s="102"/>
      <c r="K283" s="102"/>
      <c r="L283" s="102"/>
      <c r="M283" s="102"/>
      <c r="N283" s="102"/>
      <c r="O283" s="102"/>
      <c r="P283" s="102"/>
      <c r="S283" s="106"/>
    </row>
    <row r="284" spans="1:19" ht="12.75">
      <c r="A284" s="5"/>
      <c r="B284" s="83"/>
      <c r="C284" s="5"/>
      <c r="D284" s="5"/>
      <c r="E284" s="5"/>
      <c r="G284" s="4"/>
      <c r="H284" s="102"/>
      <c r="I284" s="102"/>
      <c r="J284" s="102"/>
      <c r="K284" s="102"/>
      <c r="L284" s="102"/>
      <c r="M284" s="102"/>
      <c r="N284" s="102"/>
      <c r="O284" s="102"/>
      <c r="P284" s="102"/>
      <c r="S284" s="106"/>
    </row>
    <row r="285" spans="1:19" ht="12.75">
      <c r="A285" s="5"/>
      <c r="B285" s="83"/>
      <c r="C285" s="5"/>
      <c r="D285" s="5"/>
      <c r="E285" s="5"/>
      <c r="G285" s="4"/>
      <c r="H285" s="102"/>
      <c r="I285" s="102"/>
      <c r="J285" s="102"/>
      <c r="K285" s="102"/>
      <c r="L285" s="102"/>
      <c r="M285" s="102"/>
      <c r="N285" s="102"/>
      <c r="O285" s="102"/>
      <c r="P285" s="102"/>
      <c r="S285" s="106"/>
    </row>
    <row r="286" spans="1:19" ht="12.75">
      <c r="A286" s="5"/>
      <c r="B286" s="83"/>
      <c r="C286" s="5"/>
      <c r="D286" s="5"/>
      <c r="E286" s="5"/>
      <c r="G286" s="4"/>
      <c r="H286" s="102"/>
      <c r="I286" s="102"/>
      <c r="J286" s="102"/>
      <c r="K286" s="102"/>
      <c r="L286" s="102"/>
      <c r="M286" s="102"/>
      <c r="N286" s="102"/>
      <c r="O286" s="102"/>
      <c r="P286" s="102"/>
      <c r="S286" s="106"/>
    </row>
    <row r="287" spans="1:19" ht="12.75">
      <c r="A287" s="5"/>
      <c r="B287" s="83"/>
      <c r="C287" s="5"/>
      <c r="D287" s="5"/>
      <c r="E287" s="5"/>
      <c r="G287" s="4"/>
      <c r="H287" s="102"/>
      <c r="I287" s="102"/>
      <c r="J287" s="102"/>
      <c r="K287" s="102"/>
      <c r="L287" s="102"/>
      <c r="M287" s="102"/>
      <c r="N287" s="102"/>
      <c r="O287" s="102"/>
      <c r="P287" s="102"/>
      <c r="S287" s="106"/>
    </row>
    <row r="288" spans="1:19" ht="12.75">
      <c r="A288" s="5"/>
      <c r="B288" s="83"/>
      <c r="C288" s="5"/>
      <c r="D288" s="5"/>
      <c r="E288" s="5"/>
      <c r="G288" s="4"/>
      <c r="H288" s="102"/>
      <c r="I288" s="102"/>
      <c r="J288" s="102"/>
      <c r="K288" s="102"/>
      <c r="L288" s="102"/>
      <c r="M288" s="102"/>
      <c r="N288" s="102"/>
      <c r="O288" s="102"/>
      <c r="P288" s="102"/>
      <c r="S288" s="106"/>
    </row>
    <row r="289" spans="1:19" ht="12.75">
      <c r="A289" s="5"/>
      <c r="B289" s="83"/>
      <c r="C289" s="5"/>
      <c r="D289" s="5"/>
      <c r="E289" s="5"/>
      <c r="G289" s="4"/>
      <c r="H289" s="102"/>
      <c r="I289" s="102"/>
      <c r="J289" s="102"/>
      <c r="K289" s="102"/>
      <c r="L289" s="102"/>
      <c r="M289" s="102"/>
      <c r="N289" s="102"/>
      <c r="O289" s="102"/>
      <c r="P289" s="102"/>
      <c r="S289" s="106"/>
    </row>
    <row r="290" spans="1:19" ht="12.75">
      <c r="A290" s="5"/>
      <c r="B290" s="83"/>
      <c r="C290" s="5"/>
      <c r="D290" s="5"/>
      <c r="E290" s="5"/>
      <c r="G290" s="4"/>
      <c r="H290" s="102"/>
      <c r="I290" s="102"/>
      <c r="J290" s="102"/>
      <c r="K290" s="102"/>
      <c r="L290" s="102"/>
      <c r="M290" s="102"/>
      <c r="N290" s="102"/>
      <c r="O290" s="102"/>
      <c r="P290" s="102"/>
      <c r="S290" s="106"/>
    </row>
    <row r="291" spans="1:19" ht="12.75">
      <c r="A291" s="5"/>
      <c r="B291" s="83"/>
      <c r="C291" s="5"/>
      <c r="D291" s="5"/>
      <c r="E291" s="5"/>
      <c r="G291" s="4"/>
      <c r="H291" s="102"/>
      <c r="I291" s="102"/>
      <c r="J291" s="102"/>
      <c r="K291" s="102"/>
      <c r="L291" s="102"/>
      <c r="M291" s="102"/>
      <c r="N291" s="102"/>
      <c r="O291" s="102"/>
      <c r="P291" s="102"/>
      <c r="S291" s="106"/>
    </row>
    <row r="292" spans="1:19" ht="12.75">
      <c r="A292" s="5"/>
      <c r="B292" s="83"/>
      <c r="C292" s="5"/>
      <c r="D292" s="5"/>
      <c r="E292" s="5"/>
      <c r="G292" s="4"/>
      <c r="H292" s="102"/>
      <c r="I292" s="102"/>
      <c r="J292" s="102"/>
      <c r="K292" s="102"/>
      <c r="L292" s="102"/>
      <c r="M292" s="102"/>
      <c r="N292" s="102"/>
      <c r="O292" s="102"/>
      <c r="P292" s="102"/>
      <c r="S292" s="106"/>
    </row>
    <row r="293" spans="1:19" ht="12.75">
      <c r="A293" s="5"/>
      <c r="B293" s="83"/>
      <c r="C293" s="5"/>
      <c r="D293" s="5"/>
      <c r="E293" s="5"/>
      <c r="G293" s="4"/>
      <c r="H293" s="102"/>
      <c r="I293" s="102"/>
      <c r="J293" s="102"/>
      <c r="K293" s="102"/>
      <c r="L293" s="102"/>
      <c r="M293" s="102"/>
      <c r="N293" s="102"/>
      <c r="O293" s="102"/>
      <c r="P293" s="102"/>
      <c r="S293" s="106"/>
    </row>
    <row r="294" spans="1:19" ht="12.75">
      <c r="A294" s="5"/>
      <c r="B294" s="83"/>
      <c r="C294" s="5"/>
      <c r="D294" s="5"/>
      <c r="E294" s="5"/>
      <c r="G294" s="4"/>
      <c r="H294" s="102"/>
      <c r="I294" s="102"/>
      <c r="J294" s="102"/>
      <c r="K294" s="102"/>
      <c r="L294" s="102"/>
      <c r="M294" s="102"/>
      <c r="N294" s="102"/>
      <c r="O294" s="102"/>
      <c r="P294" s="102"/>
      <c r="S294" s="106"/>
    </row>
    <row r="295" spans="1:19" ht="12.75">
      <c r="A295" s="5"/>
      <c r="B295" s="83"/>
      <c r="C295" s="5"/>
      <c r="D295" s="5"/>
      <c r="E295" s="5"/>
      <c r="G295" s="4"/>
      <c r="H295" s="102"/>
      <c r="I295" s="102"/>
      <c r="J295" s="102"/>
      <c r="K295" s="102"/>
      <c r="L295" s="102"/>
      <c r="M295" s="102"/>
      <c r="N295" s="102"/>
      <c r="O295" s="102"/>
      <c r="P295" s="102"/>
      <c r="S295" s="106"/>
    </row>
    <row r="296" spans="1:19" ht="12.75">
      <c r="A296" s="5"/>
      <c r="B296" s="83"/>
      <c r="C296" s="5"/>
      <c r="D296" s="5"/>
      <c r="E296" s="5"/>
      <c r="G296" s="4"/>
      <c r="H296" s="102"/>
      <c r="I296" s="102"/>
      <c r="J296" s="102"/>
      <c r="K296" s="102"/>
      <c r="L296" s="102"/>
      <c r="M296" s="102"/>
      <c r="N296" s="102"/>
      <c r="O296" s="102"/>
      <c r="P296" s="102"/>
      <c r="S296" s="106"/>
    </row>
    <row r="297" spans="1:19" ht="12.75">
      <c r="A297" s="5"/>
      <c r="B297" s="83"/>
      <c r="C297" s="5"/>
      <c r="D297" s="5"/>
      <c r="E297" s="5"/>
      <c r="G297" s="4"/>
      <c r="H297" s="102"/>
      <c r="I297" s="102"/>
      <c r="J297" s="102"/>
      <c r="K297" s="102"/>
      <c r="L297" s="102"/>
      <c r="M297" s="102"/>
      <c r="N297" s="102"/>
      <c r="O297" s="102"/>
      <c r="P297" s="102"/>
      <c r="S297" s="106"/>
    </row>
    <row r="298" spans="1:19" ht="12.75">
      <c r="A298" s="5"/>
      <c r="B298" s="83"/>
      <c r="C298" s="5"/>
      <c r="D298" s="5"/>
      <c r="E298" s="5"/>
      <c r="G298" s="4"/>
      <c r="H298" s="102"/>
      <c r="I298" s="102"/>
      <c r="J298" s="102"/>
      <c r="K298" s="102"/>
      <c r="L298" s="102"/>
      <c r="M298" s="102"/>
      <c r="N298" s="102"/>
      <c r="O298" s="102"/>
      <c r="P298" s="102"/>
      <c r="S298" s="106"/>
    </row>
    <row r="299" spans="1:19" ht="12.75">
      <c r="A299" s="5"/>
      <c r="B299" s="83"/>
      <c r="C299" s="5"/>
      <c r="D299" s="5"/>
      <c r="E299" s="5"/>
      <c r="G299" s="4"/>
      <c r="H299" s="102"/>
      <c r="I299" s="102"/>
      <c r="J299" s="102"/>
      <c r="K299" s="102"/>
      <c r="L299" s="102"/>
      <c r="M299" s="102"/>
      <c r="N299" s="102"/>
      <c r="O299" s="102"/>
      <c r="P299" s="102"/>
      <c r="S299" s="106"/>
    </row>
    <row r="300" spans="1:19" ht="12.75">
      <c r="A300" s="5"/>
      <c r="B300" s="83"/>
      <c r="C300" s="5"/>
      <c r="D300" s="5"/>
      <c r="E300" s="5"/>
      <c r="G300" s="4"/>
      <c r="H300" s="102"/>
      <c r="I300" s="102"/>
      <c r="J300" s="102"/>
      <c r="K300" s="102"/>
      <c r="L300" s="102"/>
      <c r="M300" s="102"/>
      <c r="N300" s="102"/>
      <c r="O300" s="102"/>
      <c r="P300" s="102"/>
      <c r="S300" s="106"/>
    </row>
    <row r="301" spans="1:19" ht="12.75">
      <c r="A301" s="5"/>
      <c r="B301" s="83"/>
      <c r="C301" s="5"/>
      <c r="D301" s="5"/>
      <c r="E301" s="5"/>
      <c r="G301" s="4"/>
      <c r="H301" s="102"/>
      <c r="I301" s="102"/>
      <c r="J301" s="102"/>
      <c r="K301" s="102"/>
      <c r="L301" s="102"/>
      <c r="M301" s="102"/>
      <c r="N301" s="102"/>
      <c r="O301" s="102"/>
      <c r="P301" s="102"/>
      <c r="S301" s="106"/>
    </row>
    <row r="302" spans="1:19" ht="12.75">
      <c r="A302" s="5"/>
      <c r="B302" s="83"/>
      <c r="C302" s="5"/>
      <c r="D302" s="5"/>
      <c r="E302" s="5"/>
      <c r="G302" s="4"/>
      <c r="H302" s="102"/>
      <c r="I302" s="102"/>
      <c r="J302" s="102"/>
      <c r="K302" s="102"/>
      <c r="L302" s="102"/>
      <c r="M302" s="102"/>
      <c r="N302" s="102"/>
      <c r="O302" s="102"/>
      <c r="P302" s="102"/>
      <c r="S302" s="106"/>
    </row>
    <row r="303" spans="1:19" ht="12.75">
      <c r="A303" s="5"/>
      <c r="B303" s="83"/>
      <c r="C303" s="5"/>
      <c r="D303" s="5"/>
      <c r="E303" s="5"/>
      <c r="G303" s="4"/>
      <c r="H303" s="102"/>
      <c r="I303" s="102"/>
      <c r="J303" s="102"/>
      <c r="K303" s="102"/>
      <c r="L303" s="102"/>
      <c r="M303" s="102"/>
      <c r="N303" s="102"/>
      <c r="O303" s="102"/>
      <c r="P303" s="102"/>
      <c r="S303" s="106"/>
    </row>
    <row r="304" spans="1:19" ht="12.75">
      <c r="A304" s="5"/>
      <c r="B304" s="83"/>
      <c r="C304" s="5"/>
      <c r="D304" s="5"/>
      <c r="E304" s="5"/>
      <c r="G304" s="4"/>
      <c r="H304" s="102"/>
      <c r="I304" s="102"/>
      <c r="J304" s="102"/>
      <c r="K304" s="102"/>
      <c r="L304" s="102"/>
      <c r="M304" s="102"/>
      <c r="N304" s="102"/>
      <c r="O304" s="102"/>
      <c r="P304" s="102"/>
      <c r="S304" s="106"/>
    </row>
    <row r="305" spans="1:19" ht="12.75">
      <c r="A305" s="5"/>
      <c r="B305" s="83"/>
      <c r="C305" s="5"/>
      <c r="D305" s="5"/>
      <c r="E305" s="5"/>
      <c r="G305" s="4"/>
      <c r="H305" s="102"/>
      <c r="I305" s="102"/>
      <c r="J305" s="102"/>
      <c r="K305" s="102"/>
      <c r="L305" s="102"/>
      <c r="M305" s="102"/>
      <c r="N305" s="102"/>
      <c r="O305" s="102"/>
      <c r="P305" s="102"/>
      <c r="S305" s="106"/>
    </row>
    <row r="306" spans="1:19" ht="12.75">
      <c r="A306" s="5"/>
      <c r="B306" s="83"/>
      <c r="C306" s="5"/>
      <c r="D306" s="5"/>
      <c r="E306" s="5"/>
      <c r="G306" s="4"/>
      <c r="H306" s="102"/>
      <c r="I306" s="102"/>
      <c r="J306" s="102"/>
      <c r="K306" s="102"/>
      <c r="L306" s="102"/>
      <c r="M306" s="102"/>
      <c r="N306" s="102"/>
      <c r="O306" s="102"/>
      <c r="P306" s="102"/>
      <c r="S306" s="106"/>
    </row>
    <row r="307" spans="1:19" ht="12.75">
      <c r="A307" s="5"/>
      <c r="B307" s="83"/>
      <c r="C307" s="5"/>
      <c r="D307" s="5"/>
      <c r="E307" s="5"/>
      <c r="G307" s="4"/>
      <c r="H307" s="102"/>
      <c r="I307" s="102"/>
      <c r="J307" s="102"/>
      <c r="K307" s="102"/>
      <c r="L307" s="102"/>
      <c r="M307" s="102"/>
      <c r="N307" s="102"/>
      <c r="O307" s="102"/>
      <c r="P307" s="102"/>
      <c r="S307" s="106"/>
    </row>
    <row r="308" spans="1:19" ht="12.75">
      <c r="A308" s="5"/>
      <c r="B308" s="83"/>
      <c r="C308" s="5"/>
      <c r="D308" s="5"/>
      <c r="E308" s="5"/>
      <c r="G308" s="4"/>
      <c r="H308" s="102"/>
      <c r="I308" s="102"/>
      <c r="J308" s="102"/>
      <c r="K308" s="102"/>
      <c r="L308" s="102"/>
      <c r="M308" s="102"/>
      <c r="N308" s="102"/>
      <c r="O308" s="102"/>
      <c r="P308" s="102"/>
      <c r="S308" s="106"/>
    </row>
    <row r="309" spans="1:19" ht="12.75">
      <c r="A309" s="5"/>
      <c r="B309" s="83"/>
      <c r="C309" s="5"/>
      <c r="D309" s="5"/>
      <c r="E309" s="5"/>
      <c r="G309" s="4"/>
      <c r="H309" s="102"/>
      <c r="I309" s="102"/>
      <c r="J309" s="102"/>
      <c r="K309" s="102"/>
      <c r="L309" s="102"/>
      <c r="M309" s="102"/>
      <c r="N309" s="102"/>
      <c r="O309" s="102"/>
      <c r="P309" s="102"/>
      <c r="S309" s="106"/>
    </row>
    <row r="310" spans="1:19" ht="12.75">
      <c r="A310" s="5"/>
      <c r="B310" s="83"/>
      <c r="C310" s="5"/>
      <c r="D310" s="5"/>
      <c r="E310" s="5"/>
      <c r="G310" s="4"/>
      <c r="H310" s="102"/>
      <c r="I310" s="102"/>
      <c r="J310" s="102"/>
      <c r="K310" s="102"/>
      <c r="L310" s="102"/>
      <c r="M310" s="102"/>
      <c r="N310" s="102"/>
      <c r="O310" s="102"/>
      <c r="P310" s="102"/>
      <c r="S310" s="106"/>
    </row>
    <row r="311" spans="1:19" ht="12.75">
      <c r="A311" s="5"/>
      <c r="B311" s="83"/>
      <c r="C311" s="5"/>
      <c r="D311" s="5"/>
      <c r="E311" s="5"/>
      <c r="G311" s="4"/>
      <c r="H311" s="102"/>
      <c r="I311" s="102"/>
      <c r="J311" s="102"/>
      <c r="K311" s="102"/>
      <c r="L311" s="102"/>
      <c r="M311" s="102"/>
      <c r="N311" s="102"/>
      <c r="O311" s="102"/>
      <c r="P311" s="102"/>
      <c r="S311" s="106"/>
    </row>
    <row r="312" spans="1:19" ht="12.75">
      <c r="A312" s="5"/>
      <c r="B312" s="83"/>
      <c r="C312" s="5"/>
      <c r="D312" s="5"/>
      <c r="E312" s="5"/>
      <c r="G312" s="4"/>
      <c r="H312" s="102"/>
      <c r="I312" s="102"/>
      <c r="J312" s="102"/>
      <c r="K312" s="102"/>
      <c r="L312" s="102"/>
      <c r="M312" s="102"/>
      <c r="N312" s="102"/>
      <c r="O312" s="102"/>
      <c r="P312" s="102"/>
      <c r="S312" s="106"/>
    </row>
    <row r="313" spans="1:19" ht="12.75">
      <c r="A313" s="5"/>
      <c r="B313" s="83"/>
      <c r="C313" s="5"/>
      <c r="D313" s="5"/>
      <c r="E313" s="5"/>
      <c r="G313" s="4"/>
      <c r="H313" s="102"/>
      <c r="I313" s="102"/>
      <c r="J313" s="102"/>
      <c r="K313" s="102"/>
      <c r="L313" s="102"/>
      <c r="M313" s="102"/>
      <c r="N313" s="102"/>
      <c r="O313" s="102"/>
      <c r="P313" s="102"/>
      <c r="S313" s="106"/>
    </row>
    <row r="314" spans="1:19" ht="12.75">
      <c r="A314" s="5"/>
      <c r="B314" s="83"/>
      <c r="C314" s="5"/>
      <c r="D314" s="5"/>
      <c r="E314" s="5"/>
      <c r="G314" s="4"/>
      <c r="H314" s="102"/>
      <c r="I314" s="102"/>
      <c r="J314" s="102"/>
      <c r="K314" s="102"/>
      <c r="L314" s="102"/>
      <c r="M314" s="102"/>
      <c r="N314" s="102"/>
      <c r="O314" s="102"/>
      <c r="P314" s="102"/>
      <c r="S314" s="106"/>
    </row>
    <row r="315" spans="1:19" ht="12.75">
      <c r="A315" s="5"/>
      <c r="B315" s="83"/>
      <c r="C315" s="5"/>
      <c r="D315" s="5"/>
      <c r="E315" s="5"/>
      <c r="G315" s="4"/>
      <c r="H315" s="102"/>
      <c r="I315" s="102"/>
      <c r="J315" s="102"/>
      <c r="K315" s="102"/>
      <c r="L315" s="102"/>
      <c r="M315" s="102"/>
      <c r="N315" s="102"/>
      <c r="O315" s="102"/>
      <c r="P315" s="102"/>
      <c r="S315" s="106"/>
    </row>
    <row r="316" spans="1:19" ht="12.75">
      <c r="A316" s="5"/>
      <c r="B316" s="83"/>
      <c r="C316" s="5"/>
      <c r="D316" s="5"/>
      <c r="E316" s="5"/>
      <c r="G316" s="4"/>
      <c r="H316" s="102"/>
      <c r="I316" s="102"/>
      <c r="J316" s="102"/>
      <c r="K316" s="102"/>
      <c r="L316" s="102"/>
      <c r="M316" s="102"/>
      <c r="N316" s="102"/>
      <c r="O316" s="102"/>
      <c r="P316" s="102"/>
      <c r="S316" s="106"/>
    </row>
    <row r="317" spans="1:19" ht="12.75">
      <c r="A317" s="5"/>
      <c r="B317" s="83"/>
      <c r="C317" s="5"/>
      <c r="D317" s="5"/>
      <c r="E317" s="5"/>
      <c r="G317" s="4"/>
      <c r="H317" s="102"/>
      <c r="I317" s="102"/>
      <c r="J317" s="102"/>
      <c r="K317" s="102"/>
      <c r="L317" s="102"/>
      <c r="M317" s="102"/>
      <c r="N317" s="102"/>
      <c r="O317" s="102"/>
      <c r="P317" s="102"/>
      <c r="S317" s="106"/>
    </row>
    <row r="318" spans="1:19" ht="12.75">
      <c r="A318" s="5"/>
      <c r="B318" s="83"/>
      <c r="C318" s="5"/>
      <c r="D318" s="5"/>
      <c r="E318" s="5"/>
      <c r="G318" s="4"/>
      <c r="H318" s="102"/>
      <c r="I318" s="102"/>
      <c r="J318" s="102"/>
      <c r="K318" s="102"/>
      <c r="L318" s="102"/>
      <c r="M318" s="102"/>
      <c r="N318" s="102"/>
      <c r="O318" s="102"/>
      <c r="P318" s="102"/>
      <c r="S318" s="106"/>
    </row>
    <row r="319" spans="1:19" ht="12.75">
      <c r="A319" s="5"/>
      <c r="B319" s="83"/>
      <c r="C319" s="5"/>
      <c r="D319" s="5"/>
      <c r="E319" s="5"/>
      <c r="G319" s="4"/>
      <c r="H319" s="102"/>
      <c r="I319" s="102"/>
      <c r="J319" s="102"/>
      <c r="K319" s="102"/>
      <c r="L319" s="102"/>
      <c r="M319" s="102"/>
      <c r="N319" s="102"/>
      <c r="O319" s="102"/>
      <c r="P319" s="102"/>
      <c r="S319" s="106"/>
    </row>
    <row r="320" spans="1:19" ht="12.75">
      <c r="A320" s="5"/>
      <c r="B320" s="83"/>
      <c r="C320" s="5"/>
      <c r="D320" s="5"/>
      <c r="E320" s="5"/>
      <c r="G320" s="4"/>
      <c r="H320" s="102"/>
      <c r="I320" s="102"/>
      <c r="J320" s="102"/>
      <c r="K320" s="102"/>
      <c r="L320" s="102"/>
      <c r="M320" s="102"/>
      <c r="N320" s="102"/>
      <c r="O320" s="102"/>
      <c r="P320" s="102"/>
      <c r="S320" s="106"/>
    </row>
    <row r="321" spans="1:19" ht="12.75">
      <c r="A321" s="5"/>
      <c r="B321" s="83"/>
      <c r="C321" s="5"/>
      <c r="D321" s="5"/>
      <c r="E321" s="5"/>
      <c r="G321" s="4"/>
      <c r="H321" s="102"/>
      <c r="I321" s="102"/>
      <c r="J321" s="102"/>
      <c r="K321" s="102"/>
      <c r="L321" s="102"/>
      <c r="M321" s="102"/>
      <c r="N321" s="102"/>
      <c r="O321" s="102"/>
      <c r="P321" s="102"/>
      <c r="S321" s="106"/>
    </row>
    <row r="322" spans="1:19" ht="12.75">
      <c r="A322" s="5"/>
      <c r="B322" s="83"/>
      <c r="C322" s="5"/>
      <c r="D322" s="5"/>
      <c r="E322" s="5"/>
      <c r="G322" s="4"/>
      <c r="H322" s="102"/>
      <c r="I322" s="102"/>
      <c r="J322" s="102"/>
      <c r="K322" s="102"/>
      <c r="L322" s="102"/>
      <c r="M322" s="102"/>
      <c r="N322" s="102"/>
      <c r="O322" s="102"/>
      <c r="P322" s="102"/>
      <c r="S322" s="106"/>
    </row>
    <row r="323" spans="1:19" ht="12.75">
      <c r="A323" s="5"/>
      <c r="B323" s="83"/>
      <c r="C323" s="5"/>
      <c r="D323" s="5"/>
      <c r="E323" s="5"/>
      <c r="G323" s="4"/>
      <c r="H323" s="102"/>
      <c r="I323" s="102"/>
      <c r="J323" s="102"/>
      <c r="K323" s="102"/>
      <c r="L323" s="102"/>
      <c r="M323" s="102"/>
      <c r="N323" s="102"/>
      <c r="O323" s="102"/>
      <c r="P323" s="102"/>
      <c r="S323" s="106"/>
    </row>
    <row r="324" spans="1:19" ht="12.75">
      <c r="A324" s="5"/>
      <c r="B324" s="83"/>
      <c r="C324" s="5"/>
      <c r="D324" s="5"/>
      <c r="E324" s="5"/>
      <c r="G324" s="4"/>
      <c r="H324" s="102"/>
      <c r="I324" s="102"/>
      <c r="J324" s="102"/>
      <c r="K324" s="102"/>
      <c r="L324" s="102"/>
      <c r="M324" s="102"/>
      <c r="N324" s="102"/>
      <c r="O324" s="102"/>
      <c r="P324" s="102"/>
      <c r="S324" s="106"/>
    </row>
    <row r="325" spans="1:19" ht="12.75">
      <c r="A325" s="5"/>
      <c r="B325" s="83"/>
      <c r="C325" s="5"/>
      <c r="D325" s="5"/>
      <c r="E325" s="5"/>
      <c r="G325" s="4"/>
      <c r="H325" s="102"/>
      <c r="I325" s="102"/>
      <c r="J325" s="102"/>
      <c r="K325" s="102"/>
      <c r="L325" s="102"/>
      <c r="M325" s="102"/>
      <c r="N325" s="102"/>
      <c r="O325" s="102"/>
      <c r="P325" s="102"/>
      <c r="S325" s="106"/>
    </row>
    <row r="326" spans="1:19" ht="12.75">
      <c r="A326" s="5"/>
      <c r="B326" s="83"/>
      <c r="C326" s="5"/>
      <c r="D326" s="5"/>
      <c r="E326" s="5"/>
      <c r="G326" s="4"/>
      <c r="H326" s="102"/>
      <c r="I326" s="102"/>
      <c r="J326" s="102"/>
      <c r="K326" s="102"/>
      <c r="L326" s="102"/>
      <c r="M326" s="102"/>
      <c r="N326" s="102"/>
      <c r="O326" s="102"/>
      <c r="P326" s="102"/>
      <c r="S326" s="106"/>
    </row>
    <row r="327" spans="1:19" ht="12.75">
      <c r="A327" s="5"/>
      <c r="B327" s="83"/>
      <c r="C327" s="5"/>
      <c r="D327" s="5"/>
      <c r="E327" s="5"/>
      <c r="G327" s="4"/>
      <c r="H327" s="102"/>
      <c r="I327" s="102"/>
      <c r="J327" s="102"/>
      <c r="K327" s="102"/>
      <c r="L327" s="102"/>
      <c r="M327" s="102"/>
      <c r="N327" s="102"/>
      <c r="O327" s="102"/>
      <c r="P327" s="102"/>
      <c r="S327" s="106"/>
    </row>
    <row r="328" spans="1:19" ht="12.75">
      <c r="A328" s="5"/>
      <c r="B328" s="83"/>
      <c r="C328" s="5"/>
      <c r="D328" s="5"/>
      <c r="E328" s="5"/>
      <c r="G328" s="4"/>
      <c r="H328" s="102"/>
      <c r="I328" s="102"/>
      <c r="J328" s="102"/>
      <c r="K328" s="102"/>
      <c r="L328" s="102"/>
      <c r="M328" s="102"/>
      <c r="N328" s="102"/>
      <c r="O328" s="102"/>
      <c r="P328" s="102"/>
      <c r="S328" s="106"/>
    </row>
    <row r="329" spans="1:19" ht="12.75">
      <c r="A329" s="5"/>
      <c r="B329" s="83"/>
      <c r="C329" s="5"/>
      <c r="D329" s="5"/>
      <c r="E329" s="5"/>
      <c r="G329" s="4"/>
      <c r="H329" s="102"/>
      <c r="I329" s="102"/>
      <c r="J329" s="102"/>
      <c r="K329" s="102"/>
      <c r="L329" s="102"/>
      <c r="M329" s="102"/>
      <c r="N329" s="102"/>
      <c r="O329" s="102"/>
      <c r="P329" s="102"/>
      <c r="S329" s="106"/>
    </row>
    <row r="330" spans="1:19" ht="12.75">
      <c r="A330" s="5"/>
      <c r="B330" s="83"/>
      <c r="C330" s="5"/>
      <c r="D330" s="5"/>
      <c r="E330" s="5"/>
      <c r="G330" s="4"/>
      <c r="H330" s="102"/>
      <c r="I330" s="102"/>
      <c r="J330" s="102"/>
      <c r="K330" s="102"/>
      <c r="L330" s="102"/>
      <c r="M330" s="102"/>
      <c r="N330" s="102"/>
      <c r="O330" s="102"/>
      <c r="P330" s="102"/>
      <c r="S330" s="106"/>
    </row>
    <row r="331" spans="1:19" ht="12.75">
      <c r="A331" s="5"/>
      <c r="B331" s="83"/>
      <c r="C331" s="5"/>
      <c r="D331" s="5"/>
      <c r="E331" s="5"/>
      <c r="G331" s="4"/>
      <c r="H331" s="102"/>
      <c r="I331" s="102"/>
      <c r="J331" s="102"/>
      <c r="K331" s="102"/>
      <c r="L331" s="102"/>
      <c r="M331" s="102"/>
      <c r="N331" s="102"/>
      <c r="O331" s="102"/>
      <c r="P331" s="102"/>
      <c r="S331" s="106"/>
    </row>
    <row r="332" spans="1:19" ht="12.75">
      <c r="A332" s="5"/>
      <c r="B332" s="83"/>
      <c r="C332" s="5"/>
      <c r="D332" s="5"/>
      <c r="E332" s="5"/>
      <c r="G332" s="4"/>
      <c r="H332" s="102"/>
      <c r="I332" s="102"/>
      <c r="J332" s="102"/>
      <c r="K332" s="102"/>
      <c r="L332" s="102"/>
      <c r="M332" s="102"/>
      <c r="N332" s="102"/>
      <c r="O332" s="102"/>
      <c r="P332" s="102"/>
      <c r="S332" s="106"/>
    </row>
    <row r="333" spans="1:19" ht="12.75">
      <c r="A333" s="5"/>
      <c r="B333" s="83"/>
      <c r="C333" s="5"/>
      <c r="D333" s="5"/>
      <c r="E333" s="5"/>
      <c r="G333" s="4"/>
      <c r="H333" s="102"/>
      <c r="I333" s="102"/>
      <c r="J333" s="102"/>
      <c r="K333" s="102"/>
      <c r="L333" s="102"/>
      <c r="M333" s="102"/>
      <c r="N333" s="102"/>
      <c r="O333" s="102"/>
      <c r="P333" s="102"/>
      <c r="S333" s="106"/>
    </row>
    <row r="334" spans="1:19" ht="12.75">
      <c r="A334" s="5"/>
      <c r="B334" s="83"/>
      <c r="C334" s="5"/>
      <c r="D334" s="5"/>
      <c r="E334" s="5"/>
      <c r="G334" s="4"/>
      <c r="H334" s="102"/>
      <c r="I334" s="102"/>
      <c r="J334" s="102"/>
      <c r="K334" s="102"/>
      <c r="L334" s="102"/>
      <c r="M334" s="102"/>
      <c r="N334" s="102"/>
      <c r="O334" s="102"/>
      <c r="P334" s="102"/>
      <c r="S334" s="106"/>
    </row>
    <row r="335" spans="1:19" ht="12.75">
      <c r="A335" s="5"/>
      <c r="B335" s="83"/>
      <c r="C335" s="5"/>
      <c r="D335" s="5"/>
      <c r="E335" s="5"/>
      <c r="G335" s="4"/>
      <c r="H335" s="102"/>
      <c r="I335" s="102"/>
      <c r="J335" s="102"/>
      <c r="K335" s="102"/>
      <c r="L335" s="102"/>
      <c r="M335" s="102"/>
      <c r="N335" s="102"/>
      <c r="O335" s="102"/>
      <c r="P335" s="102"/>
      <c r="S335" s="106"/>
    </row>
    <row r="336" spans="1:19" ht="12.75">
      <c r="A336" s="5"/>
      <c r="B336" s="83"/>
      <c r="C336" s="5"/>
      <c r="D336" s="5"/>
      <c r="E336" s="5"/>
      <c r="G336" s="4"/>
      <c r="H336" s="102"/>
      <c r="I336" s="102"/>
      <c r="J336" s="102"/>
      <c r="K336" s="102"/>
      <c r="L336" s="102"/>
      <c r="M336" s="102"/>
      <c r="N336" s="102"/>
      <c r="O336" s="102"/>
      <c r="P336" s="102"/>
      <c r="S336" s="106"/>
    </row>
    <row r="337" spans="1:19" ht="12.75">
      <c r="A337" s="5"/>
      <c r="B337" s="83"/>
      <c r="C337" s="5"/>
      <c r="D337" s="5"/>
      <c r="E337" s="5"/>
      <c r="G337" s="4"/>
      <c r="H337" s="102"/>
      <c r="I337" s="102"/>
      <c r="J337" s="102"/>
      <c r="K337" s="102"/>
      <c r="L337" s="102"/>
      <c r="M337" s="102"/>
      <c r="N337" s="102"/>
      <c r="O337" s="102"/>
      <c r="P337" s="102"/>
      <c r="S337" s="106"/>
    </row>
    <row r="338" spans="1:19" ht="12.75">
      <c r="A338" s="5"/>
      <c r="B338" s="83"/>
      <c r="C338" s="5"/>
      <c r="D338" s="5"/>
      <c r="E338" s="5"/>
      <c r="G338" s="4"/>
      <c r="H338" s="102"/>
      <c r="I338" s="102"/>
      <c r="J338" s="102"/>
      <c r="K338" s="102"/>
      <c r="L338" s="102"/>
      <c r="M338" s="102"/>
      <c r="N338" s="102"/>
      <c r="O338" s="102"/>
      <c r="P338" s="102"/>
      <c r="S338" s="106"/>
    </row>
    <row r="339" spans="1:19" ht="12.75">
      <c r="A339" s="5"/>
      <c r="B339" s="83"/>
      <c r="C339" s="5"/>
      <c r="D339" s="5"/>
      <c r="E339" s="5"/>
      <c r="G339" s="4"/>
      <c r="H339" s="102"/>
      <c r="I339" s="102"/>
      <c r="J339" s="102"/>
      <c r="K339" s="102"/>
      <c r="L339" s="102"/>
      <c r="M339" s="102"/>
      <c r="N339" s="102"/>
      <c r="O339" s="102"/>
      <c r="P339" s="102"/>
      <c r="S339" s="106"/>
    </row>
    <row r="340" spans="1:19" ht="12.75">
      <c r="A340" s="5"/>
      <c r="B340" s="83"/>
      <c r="C340" s="5"/>
      <c r="D340" s="5"/>
      <c r="E340" s="5"/>
      <c r="G340" s="4"/>
      <c r="H340" s="102"/>
      <c r="I340" s="102"/>
      <c r="J340" s="102"/>
      <c r="K340" s="102"/>
      <c r="L340" s="102"/>
      <c r="M340" s="102"/>
      <c r="N340" s="102"/>
      <c r="O340" s="102"/>
      <c r="P340" s="102"/>
      <c r="S340" s="106"/>
    </row>
    <row r="341" spans="1:19" ht="12.75">
      <c r="A341" s="5"/>
      <c r="B341" s="83"/>
      <c r="C341" s="5"/>
      <c r="D341" s="5"/>
      <c r="E341" s="5"/>
      <c r="G341" s="4"/>
      <c r="H341" s="102"/>
      <c r="I341" s="102"/>
      <c r="J341" s="102"/>
      <c r="K341" s="102"/>
      <c r="L341" s="102"/>
      <c r="M341" s="102"/>
      <c r="N341" s="102"/>
      <c r="O341" s="102"/>
      <c r="P341" s="102"/>
      <c r="S341" s="106"/>
    </row>
    <row r="342" spans="1:19" ht="12.75">
      <c r="A342" s="5"/>
      <c r="B342" s="83"/>
      <c r="C342" s="5"/>
      <c r="D342" s="5"/>
      <c r="E342" s="5"/>
      <c r="G342" s="4"/>
      <c r="H342" s="102"/>
      <c r="I342" s="102"/>
      <c r="J342" s="102"/>
      <c r="K342" s="102"/>
      <c r="L342" s="102"/>
      <c r="M342" s="102"/>
      <c r="N342" s="102"/>
      <c r="O342" s="102"/>
      <c r="P342" s="102"/>
      <c r="S342" s="106"/>
    </row>
    <row r="343" spans="1:19" ht="12.75">
      <c r="A343" s="5"/>
      <c r="B343" s="83"/>
      <c r="C343" s="5"/>
      <c r="D343" s="5"/>
      <c r="E343" s="5"/>
      <c r="G343" s="4"/>
      <c r="H343" s="102"/>
      <c r="I343" s="102"/>
      <c r="J343" s="102"/>
      <c r="K343" s="102"/>
      <c r="L343" s="102"/>
      <c r="M343" s="102"/>
      <c r="N343" s="102"/>
      <c r="O343" s="102"/>
      <c r="P343" s="102"/>
      <c r="S343" s="106"/>
    </row>
    <row r="344" spans="1:19" ht="12.75">
      <c r="A344" s="5"/>
      <c r="B344" s="83"/>
      <c r="C344" s="5"/>
      <c r="D344" s="5"/>
      <c r="E344" s="5"/>
      <c r="G344" s="4"/>
      <c r="H344" s="102"/>
      <c r="I344" s="102"/>
      <c r="J344" s="102"/>
      <c r="K344" s="102"/>
      <c r="L344" s="102"/>
      <c r="M344" s="102"/>
      <c r="N344" s="102"/>
      <c r="O344" s="102"/>
      <c r="P344" s="102"/>
      <c r="S344" s="106"/>
    </row>
    <row r="345" spans="1:19" ht="12.75">
      <c r="A345" s="5"/>
      <c r="B345" s="83"/>
      <c r="C345" s="5"/>
      <c r="D345" s="5"/>
      <c r="E345" s="5"/>
      <c r="G345" s="4"/>
      <c r="H345" s="102"/>
      <c r="I345" s="102"/>
      <c r="J345" s="102"/>
      <c r="K345" s="102"/>
      <c r="L345" s="102"/>
      <c r="M345" s="102"/>
      <c r="N345" s="102"/>
      <c r="O345" s="102"/>
      <c r="P345" s="102"/>
      <c r="S345" s="106"/>
    </row>
    <row r="346" spans="1:19" ht="12.75">
      <c r="A346" s="5"/>
      <c r="B346" s="83"/>
      <c r="C346" s="5"/>
      <c r="D346" s="5"/>
      <c r="E346" s="5"/>
      <c r="G346" s="4"/>
      <c r="H346" s="102"/>
      <c r="I346" s="102"/>
      <c r="J346" s="102"/>
      <c r="K346" s="102"/>
      <c r="L346" s="102"/>
      <c r="M346" s="102"/>
      <c r="N346" s="102"/>
      <c r="O346" s="102"/>
      <c r="P346" s="102"/>
      <c r="S346" s="106"/>
    </row>
    <row r="347" spans="1:19" ht="12.75">
      <c r="A347" s="5"/>
      <c r="B347" s="83"/>
      <c r="C347" s="5"/>
      <c r="D347" s="5"/>
      <c r="E347" s="5"/>
      <c r="G347" s="4"/>
      <c r="H347" s="102"/>
      <c r="I347" s="102"/>
      <c r="J347" s="102"/>
      <c r="K347" s="102"/>
      <c r="L347" s="102"/>
      <c r="M347" s="102"/>
      <c r="N347" s="102"/>
      <c r="O347" s="102"/>
      <c r="P347" s="102"/>
      <c r="S347" s="106"/>
    </row>
    <row r="348" spans="1:19" ht="12.75">
      <c r="A348" s="5"/>
      <c r="B348" s="83"/>
      <c r="C348" s="5"/>
      <c r="D348" s="5"/>
      <c r="E348" s="5"/>
      <c r="G348" s="4"/>
      <c r="H348" s="102"/>
      <c r="I348" s="102"/>
      <c r="J348" s="102"/>
      <c r="K348" s="102"/>
      <c r="L348" s="102"/>
      <c r="M348" s="102"/>
      <c r="N348" s="102"/>
      <c r="O348" s="102"/>
      <c r="P348" s="102"/>
      <c r="S348" s="106"/>
    </row>
    <row r="349" spans="1:19" ht="12.75">
      <c r="A349" s="5"/>
      <c r="B349" s="83"/>
      <c r="C349" s="5"/>
      <c r="D349" s="5"/>
      <c r="E349" s="5"/>
      <c r="G349" s="4"/>
      <c r="H349" s="102"/>
      <c r="I349" s="102"/>
      <c r="J349" s="102"/>
      <c r="K349" s="102"/>
      <c r="L349" s="102"/>
      <c r="M349" s="102"/>
      <c r="N349" s="102"/>
      <c r="O349" s="102"/>
      <c r="P349" s="102"/>
      <c r="S349" s="106"/>
    </row>
    <row r="350" spans="1:19" ht="12.75">
      <c r="A350" s="5"/>
      <c r="B350" s="83"/>
      <c r="C350" s="5"/>
      <c r="D350" s="5"/>
      <c r="E350" s="5"/>
      <c r="G350" s="4"/>
      <c r="H350" s="102"/>
      <c r="I350" s="102"/>
      <c r="J350" s="102"/>
      <c r="K350" s="102"/>
      <c r="L350" s="102"/>
      <c r="M350" s="102"/>
      <c r="N350" s="102"/>
      <c r="O350" s="102"/>
      <c r="P350" s="102"/>
      <c r="S350" s="106"/>
    </row>
    <row r="351" spans="1:19" ht="12.75">
      <c r="A351" s="5"/>
      <c r="B351" s="83"/>
      <c r="C351" s="5"/>
      <c r="D351" s="5"/>
      <c r="E351" s="5"/>
      <c r="G351" s="4"/>
      <c r="H351" s="102"/>
      <c r="I351" s="102"/>
      <c r="J351" s="102"/>
      <c r="K351" s="102"/>
      <c r="L351" s="102"/>
      <c r="M351" s="102"/>
      <c r="N351" s="102"/>
      <c r="O351" s="102"/>
      <c r="P351" s="102"/>
      <c r="S351" s="106"/>
    </row>
    <row r="352" spans="1:19" ht="12.75">
      <c r="A352" s="5"/>
      <c r="B352" s="83"/>
      <c r="C352" s="5"/>
      <c r="D352" s="5"/>
      <c r="E352" s="5"/>
      <c r="G352" s="4"/>
      <c r="H352" s="102"/>
      <c r="I352" s="102"/>
      <c r="J352" s="102"/>
      <c r="K352" s="102"/>
      <c r="L352" s="102"/>
      <c r="M352" s="102"/>
      <c r="N352" s="102"/>
      <c r="O352" s="102"/>
      <c r="P352" s="102"/>
      <c r="S352" s="106"/>
    </row>
    <row r="353" spans="1:19" ht="12.75">
      <c r="A353" s="5"/>
      <c r="B353" s="83"/>
      <c r="C353" s="5"/>
      <c r="D353" s="5"/>
      <c r="E353" s="5"/>
      <c r="G353" s="4"/>
      <c r="H353" s="102"/>
      <c r="I353" s="102"/>
      <c r="J353" s="102"/>
      <c r="K353" s="102"/>
      <c r="L353" s="102"/>
      <c r="M353" s="102"/>
      <c r="N353" s="102"/>
      <c r="O353" s="102"/>
      <c r="P353" s="102"/>
      <c r="S353" s="106"/>
    </row>
    <row r="354" spans="1:19" ht="12.75">
      <c r="A354" s="5"/>
      <c r="B354" s="83"/>
      <c r="C354" s="5"/>
      <c r="D354" s="5"/>
      <c r="E354" s="5"/>
      <c r="G354" s="4"/>
      <c r="H354" s="102"/>
      <c r="I354" s="102"/>
      <c r="J354" s="102"/>
      <c r="K354" s="102"/>
      <c r="L354" s="102"/>
      <c r="M354" s="102"/>
      <c r="N354" s="102"/>
      <c r="O354" s="102"/>
      <c r="P354" s="102"/>
      <c r="S354" s="106"/>
    </row>
    <row r="355" spans="1:19" ht="12.75">
      <c r="A355" s="5"/>
      <c r="B355" s="83"/>
      <c r="C355" s="5"/>
      <c r="D355" s="5"/>
      <c r="E355" s="5"/>
      <c r="G355" s="4"/>
      <c r="H355" s="102"/>
      <c r="I355" s="102"/>
      <c r="J355" s="102"/>
      <c r="K355" s="102"/>
      <c r="L355" s="102"/>
      <c r="M355" s="102"/>
      <c r="N355" s="102"/>
      <c r="O355" s="102"/>
      <c r="P355" s="102"/>
      <c r="S355" s="106"/>
    </row>
    <row r="356" spans="1:19" ht="12.75">
      <c r="A356" s="5"/>
      <c r="B356" s="83"/>
      <c r="C356" s="5"/>
      <c r="D356" s="5"/>
      <c r="E356" s="5"/>
      <c r="G356" s="4"/>
      <c r="H356" s="102"/>
      <c r="I356" s="102"/>
      <c r="J356" s="102"/>
      <c r="K356" s="102"/>
      <c r="L356" s="102"/>
      <c r="M356" s="102"/>
      <c r="N356" s="102"/>
      <c r="O356" s="102"/>
      <c r="P356" s="102"/>
      <c r="S356" s="106"/>
    </row>
    <row r="357" spans="1:19" ht="12.75">
      <c r="A357" s="5"/>
      <c r="B357" s="83"/>
      <c r="C357" s="5"/>
      <c r="D357" s="5"/>
      <c r="E357" s="5"/>
      <c r="G357" s="4"/>
      <c r="H357" s="102"/>
      <c r="I357" s="102"/>
      <c r="J357" s="102"/>
      <c r="K357" s="102"/>
      <c r="L357" s="102"/>
      <c r="M357" s="102"/>
      <c r="N357" s="102"/>
      <c r="O357" s="102"/>
      <c r="P357" s="102"/>
      <c r="S357" s="106"/>
    </row>
    <row r="358" spans="1:19" ht="12.75">
      <c r="A358" s="5"/>
      <c r="B358" s="83"/>
      <c r="C358" s="5"/>
      <c r="D358" s="5"/>
      <c r="E358" s="5"/>
      <c r="G358" s="4"/>
      <c r="H358" s="102"/>
      <c r="I358" s="102"/>
      <c r="J358" s="102"/>
      <c r="K358" s="102"/>
      <c r="L358" s="102"/>
      <c r="M358" s="102"/>
      <c r="N358" s="102"/>
      <c r="O358" s="102"/>
      <c r="P358" s="102"/>
      <c r="S358" s="106"/>
    </row>
    <row r="359" spans="1:19" ht="12.75">
      <c r="A359" s="5"/>
      <c r="B359" s="83"/>
      <c r="C359" s="5"/>
      <c r="D359" s="5"/>
      <c r="E359" s="5"/>
      <c r="G359" s="4"/>
      <c r="H359" s="102"/>
      <c r="I359" s="102"/>
      <c r="J359" s="102"/>
      <c r="K359" s="102"/>
      <c r="L359" s="102"/>
      <c r="M359" s="102"/>
      <c r="N359" s="102"/>
      <c r="O359" s="102"/>
      <c r="P359" s="102"/>
      <c r="S359" s="106"/>
    </row>
    <row r="360" spans="1:19" ht="12.75">
      <c r="A360" s="5"/>
      <c r="B360" s="83"/>
      <c r="C360" s="5"/>
      <c r="D360" s="5"/>
      <c r="E360" s="5"/>
      <c r="G360" s="4"/>
      <c r="H360" s="102"/>
      <c r="I360" s="102"/>
      <c r="J360" s="102"/>
      <c r="K360" s="102"/>
      <c r="L360" s="102"/>
      <c r="M360" s="102"/>
      <c r="N360" s="102"/>
      <c r="O360" s="102"/>
      <c r="P360" s="102"/>
      <c r="S360" s="106"/>
    </row>
    <row r="361" spans="1:19" ht="12.75">
      <c r="A361" s="5"/>
      <c r="B361" s="83"/>
      <c r="C361" s="5"/>
      <c r="D361" s="5"/>
      <c r="E361" s="5"/>
      <c r="G361" s="4"/>
      <c r="H361" s="102"/>
      <c r="I361" s="102"/>
      <c r="J361" s="102"/>
      <c r="K361" s="102"/>
      <c r="L361" s="102"/>
      <c r="M361" s="102"/>
      <c r="N361" s="102"/>
      <c r="O361" s="102"/>
      <c r="P361" s="102"/>
      <c r="S361" s="106"/>
    </row>
    <row r="362" spans="1:19" ht="12.75">
      <c r="A362" s="5"/>
      <c r="B362" s="83"/>
      <c r="C362" s="5"/>
      <c r="D362" s="5"/>
      <c r="E362" s="5"/>
      <c r="G362" s="4"/>
      <c r="H362" s="102"/>
      <c r="I362" s="102"/>
      <c r="J362" s="102"/>
      <c r="K362" s="102"/>
      <c r="L362" s="102"/>
      <c r="M362" s="102"/>
      <c r="N362" s="102"/>
      <c r="O362" s="102"/>
      <c r="P362" s="102"/>
      <c r="S362" s="106"/>
    </row>
    <row r="363" spans="1:19" ht="12.75">
      <c r="A363" s="5"/>
      <c r="B363" s="83"/>
      <c r="C363" s="5"/>
      <c r="D363" s="5"/>
      <c r="E363" s="5"/>
      <c r="G363" s="4"/>
      <c r="H363" s="102"/>
      <c r="I363" s="102"/>
      <c r="J363" s="102"/>
      <c r="K363" s="102"/>
      <c r="L363" s="102"/>
      <c r="M363" s="102"/>
      <c r="N363" s="102"/>
      <c r="O363" s="102"/>
      <c r="P363" s="102"/>
      <c r="S363" s="106"/>
    </row>
    <row r="364" spans="1:19" ht="12.75">
      <c r="A364" s="5"/>
      <c r="B364" s="83"/>
      <c r="C364" s="5"/>
      <c r="D364" s="5"/>
      <c r="E364" s="5"/>
      <c r="G364" s="4"/>
      <c r="H364" s="102"/>
      <c r="I364" s="102"/>
      <c r="J364" s="102"/>
      <c r="K364" s="102"/>
      <c r="L364" s="102"/>
      <c r="M364" s="102"/>
      <c r="N364" s="102"/>
      <c r="O364" s="102"/>
      <c r="P364" s="102"/>
      <c r="S364" s="106"/>
    </row>
    <row r="365" spans="1:19" ht="12.75">
      <c r="A365" s="5"/>
      <c r="B365" s="83"/>
      <c r="C365" s="5"/>
      <c r="D365" s="5"/>
      <c r="E365" s="5"/>
      <c r="G365" s="4"/>
      <c r="H365" s="102"/>
      <c r="I365" s="102"/>
      <c r="J365" s="102"/>
      <c r="K365" s="102"/>
      <c r="L365" s="102"/>
      <c r="M365" s="102"/>
      <c r="N365" s="102"/>
      <c r="O365" s="102"/>
      <c r="P365" s="102"/>
      <c r="S365" s="106"/>
    </row>
    <row r="366" spans="1:19" ht="12.75">
      <c r="A366" s="5"/>
      <c r="B366" s="83"/>
      <c r="C366" s="5"/>
      <c r="D366" s="5"/>
      <c r="E366" s="5"/>
      <c r="G366" s="4"/>
      <c r="H366" s="102"/>
      <c r="I366" s="102"/>
      <c r="J366" s="102"/>
      <c r="K366" s="102"/>
      <c r="L366" s="102"/>
      <c r="M366" s="102"/>
      <c r="N366" s="102"/>
      <c r="O366" s="102"/>
      <c r="P366" s="102"/>
      <c r="S366" s="106"/>
    </row>
    <row r="367" spans="1:19" ht="12.75">
      <c r="A367" s="5"/>
      <c r="B367" s="83"/>
      <c r="C367" s="5"/>
      <c r="D367" s="5"/>
      <c r="E367" s="5"/>
      <c r="G367" s="4"/>
      <c r="H367" s="102"/>
      <c r="I367" s="102"/>
      <c r="J367" s="102"/>
      <c r="K367" s="102"/>
      <c r="L367" s="102"/>
      <c r="M367" s="102"/>
      <c r="N367" s="102"/>
      <c r="O367" s="102"/>
      <c r="P367" s="102"/>
      <c r="S367" s="106"/>
    </row>
    <row r="368" spans="1:19" ht="12.75">
      <c r="A368" s="5"/>
      <c r="B368" s="83"/>
      <c r="C368" s="5"/>
      <c r="D368" s="5"/>
      <c r="E368" s="5"/>
      <c r="G368" s="4"/>
      <c r="H368" s="102"/>
      <c r="I368" s="102"/>
      <c r="J368" s="102"/>
      <c r="K368" s="102"/>
      <c r="L368" s="102"/>
      <c r="M368" s="102"/>
      <c r="N368" s="102"/>
      <c r="O368" s="102"/>
      <c r="P368" s="102"/>
      <c r="S368" s="106"/>
    </row>
    <row r="369" spans="1:19" ht="12.75">
      <c r="A369" s="5"/>
      <c r="B369" s="83"/>
      <c r="C369" s="5"/>
      <c r="D369" s="5"/>
      <c r="E369" s="5"/>
      <c r="G369" s="4"/>
      <c r="H369" s="102"/>
      <c r="I369" s="102"/>
      <c r="J369" s="102"/>
      <c r="K369" s="102"/>
      <c r="L369" s="102"/>
      <c r="M369" s="102"/>
      <c r="N369" s="102"/>
      <c r="O369" s="102"/>
      <c r="P369" s="102"/>
      <c r="S369" s="106"/>
    </row>
    <row r="370" spans="1:19" ht="12.75">
      <c r="A370" s="5"/>
      <c r="B370" s="83"/>
      <c r="C370" s="5"/>
      <c r="D370" s="5"/>
      <c r="E370" s="5"/>
      <c r="G370" s="4"/>
      <c r="H370" s="102"/>
      <c r="I370" s="102"/>
      <c r="J370" s="102"/>
      <c r="K370" s="102"/>
      <c r="L370" s="102"/>
      <c r="M370" s="102"/>
      <c r="N370" s="102"/>
      <c r="O370" s="102"/>
      <c r="P370" s="102"/>
      <c r="S370" s="106"/>
    </row>
    <row r="371" spans="1:19" ht="12.75">
      <c r="A371" s="5"/>
      <c r="B371" s="83"/>
      <c r="C371" s="5"/>
      <c r="D371" s="5"/>
      <c r="E371" s="5"/>
      <c r="G371" s="4"/>
      <c r="H371" s="102"/>
      <c r="I371" s="102"/>
      <c r="J371" s="102"/>
      <c r="K371" s="102"/>
      <c r="L371" s="102"/>
      <c r="M371" s="102"/>
      <c r="N371" s="102"/>
      <c r="O371" s="102"/>
      <c r="P371" s="102"/>
      <c r="S371" s="106"/>
    </row>
    <row r="372" spans="1:19" ht="12.75">
      <c r="A372" s="5"/>
      <c r="B372" s="83"/>
      <c r="C372" s="5"/>
      <c r="D372" s="5"/>
      <c r="E372" s="5"/>
      <c r="G372" s="4"/>
      <c r="H372" s="102"/>
      <c r="I372" s="102"/>
      <c r="J372" s="102"/>
      <c r="K372" s="102"/>
      <c r="L372" s="102"/>
      <c r="M372" s="102"/>
      <c r="N372" s="102"/>
      <c r="O372" s="102"/>
      <c r="P372" s="102"/>
      <c r="S372" s="106"/>
    </row>
    <row r="373" spans="1:19" ht="12.75">
      <c r="A373" s="5"/>
      <c r="B373" s="83"/>
      <c r="C373" s="5"/>
      <c r="D373" s="5"/>
      <c r="E373" s="5"/>
      <c r="G373" s="4"/>
      <c r="H373" s="102"/>
      <c r="I373" s="102"/>
      <c r="J373" s="102"/>
      <c r="K373" s="102"/>
      <c r="L373" s="102"/>
      <c r="M373" s="102"/>
      <c r="N373" s="102"/>
      <c r="O373" s="102"/>
      <c r="P373" s="102"/>
      <c r="S373" s="106"/>
    </row>
    <row r="374" spans="1:19" ht="12.75">
      <c r="A374" s="5"/>
      <c r="B374" s="83"/>
      <c r="C374" s="5"/>
      <c r="D374" s="5"/>
      <c r="E374" s="5"/>
      <c r="G374" s="4"/>
      <c r="H374" s="102"/>
      <c r="I374" s="102"/>
      <c r="J374" s="102"/>
      <c r="K374" s="102"/>
      <c r="L374" s="102"/>
      <c r="M374" s="102"/>
      <c r="N374" s="102"/>
      <c r="O374" s="102"/>
      <c r="P374" s="102"/>
      <c r="S374" s="106"/>
    </row>
    <row r="375" spans="1:19" ht="12.75">
      <c r="A375" s="5"/>
      <c r="B375" s="83"/>
      <c r="C375" s="5"/>
      <c r="D375" s="5"/>
      <c r="E375" s="5"/>
      <c r="G375" s="4"/>
      <c r="H375" s="102"/>
      <c r="I375" s="102"/>
      <c r="J375" s="102"/>
      <c r="K375" s="102"/>
      <c r="L375" s="102"/>
      <c r="M375" s="102"/>
      <c r="N375" s="102"/>
      <c r="O375" s="102"/>
      <c r="P375" s="102"/>
      <c r="S375" s="106"/>
    </row>
    <row r="376" spans="1:19" ht="12.75">
      <c r="A376" s="5"/>
      <c r="B376" s="83"/>
      <c r="C376" s="5"/>
      <c r="D376" s="5"/>
      <c r="E376" s="5"/>
      <c r="G376" s="4"/>
      <c r="H376" s="102"/>
      <c r="I376" s="102"/>
      <c r="J376" s="102"/>
      <c r="K376" s="102"/>
      <c r="L376" s="102"/>
      <c r="M376" s="102"/>
      <c r="N376" s="102"/>
      <c r="O376" s="102"/>
      <c r="P376" s="102"/>
      <c r="S376" s="106"/>
    </row>
    <row r="377" spans="1:19" ht="12.75">
      <c r="A377" s="5"/>
      <c r="B377" s="83"/>
      <c r="C377" s="5"/>
      <c r="D377" s="5"/>
      <c r="E377" s="5"/>
      <c r="G377" s="4"/>
      <c r="H377" s="102"/>
      <c r="I377" s="102"/>
      <c r="J377" s="102"/>
      <c r="K377" s="102"/>
      <c r="L377" s="102"/>
      <c r="M377" s="102"/>
      <c r="N377" s="102"/>
      <c r="O377" s="102"/>
      <c r="P377" s="102"/>
      <c r="S377" s="106"/>
    </row>
    <row r="378" spans="1:19" ht="12.75">
      <c r="A378" s="5"/>
      <c r="B378" s="83"/>
      <c r="C378" s="5"/>
      <c r="D378" s="5"/>
      <c r="E378" s="5"/>
      <c r="G378" s="4"/>
      <c r="H378" s="102"/>
      <c r="I378" s="102"/>
      <c r="J378" s="102"/>
      <c r="K378" s="102"/>
      <c r="L378" s="102"/>
      <c r="M378" s="102"/>
      <c r="N378" s="102"/>
      <c r="O378" s="102"/>
      <c r="P378" s="102"/>
      <c r="S378" s="106"/>
    </row>
    <row r="379" spans="1:19" ht="12.75">
      <c r="A379" s="5"/>
      <c r="B379" s="83"/>
      <c r="C379" s="5"/>
      <c r="D379" s="5"/>
      <c r="E379" s="5"/>
      <c r="G379" s="4"/>
      <c r="H379" s="102"/>
      <c r="I379" s="102"/>
      <c r="J379" s="102"/>
      <c r="K379" s="102"/>
      <c r="L379" s="102"/>
      <c r="M379" s="102"/>
      <c r="N379" s="102"/>
      <c r="O379" s="102"/>
      <c r="P379" s="102"/>
      <c r="S379" s="106"/>
    </row>
    <row r="380" spans="1:19" ht="12.75">
      <c r="A380" s="5"/>
      <c r="B380" s="83"/>
      <c r="C380" s="5"/>
      <c r="D380" s="5"/>
      <c r="E380" s="5"/>
      <c r="G380" s="4"/>
      <c r="H380" s="102"/>
      <c r="I380" s="102"/>
      <c r="J380" s="102"/>
      <c r="K380" s="102"/>
      <c r="L380" s="102"/>
      <c r="M380" s="102"/>
      <c r="N380" s="102"/>
      <c r="O380" s="102"/>
      <c r="P380" s="102"/>
      <c r="S380" s="106"/>
    </row>
    <row r="381" spans="1:19" ht="12.75">
      <c r="A381" s="5"/>
      <c r="B381" s="83"/>
      <c r="C381" s="5"/>
      <c r="D381" s="5"/>
      <c r="E381" s="5"/>
      <c r="G381" s="4"/>
      <c r="H381" s="102"/>
      <c r="I381" s="102"/>
      <c r="J381" s="102"/>
      <c r="K381" s="102"/>
      <c r="L381" s="102"/>
      <c r="M381" s="102"/>
      <c r="N381" s="102"/>
      <c r="O381" s="102"/>
      <c r="P381" s="102"/>
      <c r="S381" s="106"/>
    </row>
    <row r="382" spans="1:19" ht="12.75">
      <c r="A382" s="5"/>
      <c r="B382" s="83"/>
      <c r="C382" s="5"/>
      <c r="D382" s="5"/>
      <c r="E382" s="5"/>
      <c r="G382" s="4"/>
      <c r="H382" s="102"/>
      <c r="I382" s="102"/>
      <c r="J382" s="102"/>
      <c r="K382" s="102"/>
      <c r="L382" s="102"/>
      <c r="M382" s="102"/>
      <c r="N382" s="102"/>
      <c r="O382" s="102"/>
      <c r="P382" s="102"/>
      <c r="S382" s="106"/>
    </row>
    <row r="383" spans="1:19" ht="12.75">
      <c r="A383" s="5"/>
      <c r="B383" s="83"/>
      <c r="C383" s="5"/>
      <c r="D383" s="5"/>
      <c r="E383" s="5"/>
      <c r="G383" s="4"/>
      <c r="H383" s="102"/>
      <c r="I383" s="102"/>
      <c r="J383" s="102"/>
      <c r="K383" s="102"/>
      <c r="L383" s="102"/>
      <c r="M383" s="102"/>
      <c r="N383" s="102"/>
      <c r="O383" s="102"/>
      <c r="P383" s="102"/>
      <c r="S383" s="106"/>
    </row>
    <row r="384" spans="1:19" ht="12.75">
      <c r="A384" s="5"/>
      <c r="B384" s="83"/>
      <c r="C384" s="5"/>
      <c r="D384" s="5"/>
      <c r="E384" s="5"/>
      <c r="G384" s="4"/>
      <c r="H384" s="102"/>
      <c r="I384" s="102"/>
      <c r="J384" s="102"/>
      <c r="K384" s="102"/>
      <c r="L384" s="102"/>
      <c r="M384" s="102"/>
      <c r="N384" s="102"/>
      <c r="O384" s="102"/>
      <c r="P384" s="102"/>
      <c r="S384" s="106"/>
    </row>
    <row r="385" spans="1:19" ht="12.75">
      <c r="A385" s="5"/>
      <c r="B385" s="83"/>
      <c r="C385" s="5"/>
      <c r="D385" s="5"/>
      <c r="E385" s="5"/>
      <c r="G385" s="4"/>
      <c r="H385" s="102"/>
      <c r="I385" s="102"/>
      <c r="J385" s="102"/>
      <c r="K385" s="102"/>
      <c r="L385" s="102"/>
      <c r="M385" s="102"/>
      <c r="N385" s="102"/>
      <c r="O385" s="102"/>
      <c r="P385" s="102"/>
      <c r="S385" s="106"/>
    </row>
    <row r="386" spans="1:19" ht="12.75">
      <c r="A386" s="5"/>
      <c r="B386" s="83"/>
      <c r="C386" s="5"/>
      <c r="D386" s="5"/>
      <c r="E386" s="5"/>
      <c r="G386" s="4"/>
      <c r="H386" s="102"/>
      <c r="I386" s="102"/>
      <c r="J386" s="102"/>
      <c r="K386" s="102"/>
      <c r="L386" s="102"/>
      <c r="M386" s="102"/>
      <c r="N386" s="102"/>
      <c r="O386" s="102"/>
      <c r="P386" s="102"/>
      <c r="S386" s="106"/>
    </row>
    <row r="387" spans="1:19" ht="12.75">
      <c r="A387" s="5"/>
      <c r="B387" s="83"/>
      <c r="C387" s="5"/>
      <c r="D387" s="5"/>
      <c r="E387" s="5"/>
      <c r="G387" s="4"/>
      <c r="H387" s="102"/>
      <c r="I387" s="102"/>
      <c r="J387" s="102"/>
      <c r="K387" s="102"/>
      <c r="L387" s="102"/>
      <c r="M387" s="102"/>
      <c r="N387" s="102"/>
      <c r="O387" s="102"/>
      <c r="P387" s="102"/>
      <c r="S387" s="106"/>
    </row>
    <row r="388" spans="1:19" ht="12.75">
      <c r="A388" s="5"/>
      <c r="B388" s="83"/>
      <c r="C388" s="5"/>
      <c r="D388" s="5"/>
      <c r="E388" s="5"/>
      <c r="G388" s="4"/>
      <c r="H388" s="102"/>
      <c r="I388" s="102"/>
      <c r="J388" s="102"/>
      <c r="K388" s="102"/>
      <c r="L388" s="102"/>
      <c r="M388" s="102"/>
      <c r="N388" s="102"/>
      <c r="O388" s="102"/>
      <c r="P388" s="102"/>
      <c r="S388" s="106"/>
    </row>
    <row r="389" spans="1:19" ht="12.75">
      <c r="A389" s="5"/>
      <c r="B389" s="83"/>
      <c r="C389" s="5"/>
      <c r="D389" s="5"/>
      <c r="E389" s="5"/>
      <c r="G389" s="4"/>
      <c r="H389" s="102"/>
      <c r="I389" s="102"/>
      <c r="J389" s="102"/>
      <c r="K389" s="102"/>
      <c r="L389" s="102"/>
      <c r="M389" s="102"/>
      <c r="N389" s="102"/>
      <c r="O389" s="102"/>
      <c r="P389" s="102"/>
      <c r="S389" s="106"/>
    </row>
    <row r="390" spans="1:19" ht="12.75">
      <c r="A390" s="5"/>
      <c r="B390" s="83"/>
      <c r="C390" s="5"/>
      <c r="D390" s="5"/>
      <c r="E390" s="5"/>
      <c r="G390" s="4"/>
      <c r="H390" s="102"/>
      <c r="I390" s="102"/>
      <c r="J390" s="102"/>
      <c r="K390" s="102"/>
      <c r="L390" s="102"/>
      <c r="M390" s="102"/>
      <c r="N390" s="102"/>
      <c r="O390" s="102"/>
      <c r="P390" s="102"/>
      <c r="S390" s="106"/>
    </row>
    <row r="391" spans="1:19" ht="12.75">
      <c r="A391" s="5"/>
      <c r="B391" s="83"/>
      <c r="C391" s="5"/>
      <c r="D391" s="5"/>
      <c r="E391" s="5"/>
      <c r="G391" s="4"/>
      <c r="H391" s="102"/>
      <c r="I391" s="102"/>
      <c r="J391" s="102"/>
      <c r="K391" s="102"/>
      <c r="L391" s="102"/>
      <c r="M391" s="102"/>
      <c r="N391" s="102"/>
      <c r="O391" s="102"/>
      <c r="P391" s="102"/>
      <c r="S391" s="106"/>
    </row>
    <row r="392" spans="1:19" ht="12.75">
      <c r="A392" s="5"/>
      <c r="B392" s="83"/>
      <c r="C392" s="5"/>
      <c r="D392" s="5"/>
      <c r="E392" s="5"/>
      <c r="G392" s="4"/>
      <c r="H392" s="102"/>
      <c r="I392" s="102"/>
      <c r="J392" s="102"/>
      <c r="K392" s="102"/>
      <c r="L392" s="102"/>
      <c r="M392" s="102"/>
      <c r="N392" s="102"/>
      <c r="O392" s="102"/>
      <c r="P392" s="102"/>
      <c r="S392" s="106"/>
    </row>
  </sheetData>
  <mergeCells count="12">
    <mergeCell ref="A226:B226"/>
    <mergeCell ref="A227:B227"/>
    <mergeCell ref="A230:B230"/>
    <mergeCell ref="A2:S2"/>
    <mergeCell ref="A223:B223"/>
    <mergeCell ref="A224:B224"/>
    <mergeCell ref="A225:B225"/>
    <mergeCell ref="B3:E3"/>
    <mergeCell ref="B56:E56"/>
    <mergeCell ref="B105:E105"/>
    <mergeCell ref="B159:E159"/>
    <mergeCell ref="B207:E207"/>
  </mergeCells>
  <printOptions/>
  <pageMargins left="0.35433070866141736" right="0.35433070866141736" top="0.59" bottom="0.34" header="0.24" footer="0.22"/>
  <pageSetup horizontalDpi="600" verticalDpi="600" orientation="landscape" paperSize="9" scale="65" r:id="rId1"/>
  <rowBreaks count="5" manualBreakCount="5">
    <brk id="55" max="18" man="1"/>
    <brk id="104" max="18" man="1"/>
    <brk id="158" max="18" man="1"/>
    <brk id="206" max="18" man="1"/>
    <brk id="23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92"/>
  <sheetViews>
    <sheetView view="pageBreakPreview" zoomScale="65" zoomScaleNormal="75" zoomScaleSheetLayoutView="65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07" sqref="B207:E207"/>
    </sheetView>
  </sheetViews>
  <sheetFormatPr defaultColWidth="9.140625" defaultRowHeight="12.75"/>
  <cols>
    <col min="1" max="1" width="2.140625" style="6" customWidth="1"/>
    <col min="2" max="2" width="3.421875" style="7" customWidth="1"/>
    <col min="3" max="3" width="4.7109375" style="6" customWidth="1"/>
    <col min="4" max="4" width="6.421875" style="6" customWidth="1"/>
    <col min="5" max="5" width="29.421875" style="6" customWidth="1"/>
    <col min="6" max="6" width="9.8515625" style="93" customWidth="1"/>
    <col min="7" max="16" width="10.7109375" style="8" customWidth="1"/>
    <col min="17" max="17" width="10.7109375" style="4" customWidth="1"/>
    <col min="18" max="18" width="1.7109375" style="4" customWidth="1"/>
    <col min="19" max="19" width="13.00390625" style="107" customWidth="1"/>
    <col min="20" max="16384" width="9.140625" style="5" customWidth="1"/>
  </cols>
  <sheetData>
    <row r="1" spans="1:19" ht="18.75">
      <c r="A1" s="97" t="e">
        <f>#REF!</f>
        <v>#REF!</v>
      </c>
      <c r="B1" s="2"/>
      <c r="C1" s="1"/>
      <c r="D1" s="1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S1" s="102"/>
    </row>
    <row r="2" spans="1:19" ht="12.7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7:19" ht="12.75">
      <c r="G3" s="108"/>
      <c r="S3" s="103"/>
    </row>
    <row r="4" spans="2:19" ht="15">
      <c r="B4" s="152" t="s">
        <v>405</v>
      </c>
      <c r="C4" s="152"/>
      <c r="D4" s="152"/>
      <c r="E4" s="152"/>
      <c r="G4" s="9">
        <v>0</v>
      </c>
      <c r="H4" s="10">
        <v>2</v>
      </c>
      <c r="I4" s="10">
        <v>3</v>
      </c>
      <c r="J4" s="10">
        <v>81</v>
      </c>
      <c r="K4" s="9">
        <v>1</v>
      </c>
      <c r="L4" s="9" t="s">
        <v>1</v>
      </c>
      <c r="M4" s="9">
        <v>5</v>
      </c>
      <c r="N4" s="9">
        <v>7</v>
      </c>
      <c r="O4" s="9">
        <v>8</v>
      </c>
      <c r="P4" s="9">
        <v>9</v>
      </c>
      <c r="Q4" s="11"/>
      <c r="R4" s="11"/>
      <c r="S4" s="143"/>
    </row>
    <row r="5" spans="7:19" ht="15">
      <c r="G5" s="12"/>
      <c r="H5" s="13" t="s">
        <v>2</v>
      </c>
      <c r="I5" s="13" t="s">
        <v>2</v>
      </c>
      <c r="J5" s="13" t="s">
        <v>2</v>
      </c>
      <c r="K5" s="12"/>
      <c r="L5" s="14"/>
      <c r="M5" s="12"/>
      <c r="N5" s="12"/>
      <c r="O5" s="12"/>
      <c r="P5" s="12"/>
      <c r="Q5" s="15"/>
      <c r="R5" s="15"/>
      <c r="S5" s="144"/>
    </row>
    <row r="6" spans="6:19" ht="15">
      <c r="F6" s="94"/>
      <c r="G6" s="12"/>
      <c r="H6" s="13" t="s">
        <v>3</v>
      </c>
      <c r="I6" s="13" t="s">
        <v>4</v>
      </c>
      <c r="J6" s="13" t="s">
        <v>5</v>
      </c>
      <c r="K6" s="14"/>
      <c r="L6" s="12" t="s">
        <v>6</v>
      </c>
      <c r="M6" s="16" t="s">
        <v>7</v>
      </c>
      <c r="N6" s="14" t="s">
        <v>8</v>
      </c>
      <c r="O6" s="12"/>
      <c r="P6" s="12"/>
      <c r="Q6" s="17"/>
      <c r="R6" s="15"/>
      <c r="S6" s="145"/>
    </row>
    <row r="7" spans="6:19" ht="15">
      <c r="F7" s="94"/>
      <c r="G7" s="12" t="s">
        <v>9</v>
      </c>
      <c r="H7" s="13" t="s">
        <v>10</v>
      </c>
      <c r="I7" s="13" t="s">
        <v>10</v>
      </c>
      <c r="J7" s="13" t="s">
        <v>11</v>
      </c>
      <c r="K7" s="12" t="s">
        <v>12</v>
      </c>
      <c r="L7" s="12" t="s">
        <v>3</v>
      </c>
      <c r="M7" s="12" t="s">
        <v>13</v>
      </c>
      <c r="N7" s="12" t="s">
        <v>14</v>
      </c>
      <c r="O7" s="12"/>
      <c r="P7" s="12"/>
      <c r="Q7" s="15" t="s">
        <v>15</v>
      </c>
      <c r="R7" s="15"/>
      <c r="S7" s="146" t="s">
        <v>16</v>
      </c>
    </row>
    <row r="8" spans="6:19" ht="15">
      <c r="F8" s="94"/>
      <c r="G8" s="18" t="s">
        <v>10</v>
      </c>
      <c r="H8" s="19"/>
      <c r="I8" s="19"/>
      <c r="J8" s="19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20" t="s">
        <v>24</v>
      </c>
      <c r="R8" s="20"/>
      <c r="S8" s="147" t="s">
        <v>25</v>
      </c>
    </row>
    <row r="9" spans="1:19" ht="12.75">
      <c r="A9" s="21"/>
      <c r="B9" s="22"/>
      <c r="C9" s="23"/>
      <c r="D9" s="23"/>
      <c r="E9" s="24"/>
      <c r="F9" s="94"/>
      <c r="G9" s="25"/>
      <c r="H9" s="148"/>
      <c r="I9" s="148"/>
      <c r="J9" s="148"/>
      <c r="K9" s="25"/>
      <c r="L9" s="25"/>
      <c r="M9" s="25"/>
      <c r="N9" s="25"/>
      <c r="O9" s="25"/>
      <c r="P9" s="25"/>
      <c r="Q9" s="27"/>
      <c r="R9" s="27"/>
      <c r="S9" s="132"/>
    </row>
    <row r="10" spans="1:19" s="34" customFormat="1" ht="14.25">
      <c r="A10" s="28" t="s">
        <v>26</v>
      </c>
      <c r="B10" s="29"/>
      <c r="C10" s="29"/>
      <c r="D10" s="29"/>
      <c r="E10" s="30"/>
      <c r="F10" s="95" t="s">
        <v>197</v>
      </c>
      <c r="G10" s="31">
        <f aca="true" t="shared" si="0" ref="G10:Q10">G11+G14+G15</f>
        <v>82490</v>
      </c>
      <c r="H10" s="31">
        <f t="shared" si="0"/>
        <v>0</v>
      </c>
      <c r="I10" s="31">
        <f t="shared" si="0"/>
        <v>490</v>
      </c>
      <c r="J10" s="31">
        <f t="shared" si="0"/>
        <v>0</v>
      </c>
      <c r="K10" s="31">
        <f t="shared" si="0"/>
        <v>0</v>
      </c>
      <c r="L10" s="31">
        <f t="shared" si="0"/>
        <v>230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230</v>
      </c>
      <c r="R10" s="32"/>
      <c r="S10" s="133">
        <f>S11+S14+S15</f>
        <v>82260</v>
      </c>
    </row>
    <row r="11" spans="1:19" s="39" customFormat="1" ht="15">
      <c r="A11" s="35"/>
      <c r="B11" s="36" t="s">
        <v>27</v>
      </c>
      <c r="C11" s="36"/>
      <c r="D11" s="36"/>
      <c r="E11" s="37"/>
      <c r="F11" s="95" t="s">
        <v>198</v>
      </c>
      <c r="G11" s="38">
        <f aca="true" t="shared" si="1" ref="G11:Q11">G12+G13</f>
        <v>51000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230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 t="shared" si="1"/>
        <v>230</v>
      </c>
      <c r="R11" s="15"/>
      <c r="S11" s="133">
        <f>S12+S13</f>
        <v>50770</v>
      </c>
    </row>
    <row r="12" spans="1:19" s="46" customFormat="1" ht="14.25">
      <c r="A12" s="40"/>
      <c r="B12" s="41"/>
      <c r="C12" s="41" t="s">
        <v>28</v>
      </c>
      <c r="D12" s="41"/>
      <c r="E12" s="42"/>
      <c r="F12" s="95" t="s">
        <v>199</v>
      </c>
      <c r="G12" s="69">
        <v>44000</v>
      </c>
      <c r="H12" s="69"/>
      <c r="I12" s="69"/>
      <c r="J12" s="69"/>
      <c r="K12" s="69"/>
      <c r="L12" s="69"/>
      <c r="M12" s="69"/>
      <c r="N12" s="69"/>
      <c r="O12" s="69"/>
      <c r="P12" s="69"/>
      <c r="Q12" s="65">
        <f>SUM(K12:P12)</f>
        <v>0</v>
      </c>
      <c r="R12" s="53"/>
      <c r="S12" s="134">
        <f>G12-Q12</f>
        <v>44000</v>
      </c>
    </row>
    <row r="13" spans="1:19" s="46" customFormat="1" ht="14.25">
      <c r="A13" s="40"/>
      <c r="B13" s="41"/>
      <c r="C13" s="41" t="s">
        <v>29</v>
      </c>
      <c r="D13" s="41"/>
      <c r="E13" s="42"/>
      <c r="F13" s="95" t="s">
        <v>200</v>
      </c>
      <c r="G13" s="69">
        <v>7000</v>
      </c>
      <c r="H13" s="69"/>
      <c r="I13" s="69"/>
      <c r="J13" s="69"/>
      <c r="K13" s="69"/>
      <c r="L13" s="69">
        <v>230</v>
      </c>
      <c r="M13" s="69"/>
      <c r="N13" s="69"/>
      <c r="O13" s="69"/>
      <c r="P13" s="69"/>
      <c r="Q13" s="65">
        <f>SUM(K13:P13)</f>
        <v>230</v>
      </c>
      <c r="R13" s="53"/>
      <c r="S13" s="134">
        <f>G13-Q13</f>
        <v>6770</v>
      </c>
    </row>
    <row r="14" spans="1:19" s="39" customFormat="1" ht="15">
      <c r="A14" s="47"/>
      <c r="B14" s="48" t="s">
        <v>30</v>
      </c>
      <c r="C14" s="48"/>
      <c r="D14" s="48"/>
      <c r="E14" s="49"/>
      <c r="F14" s="95" t="s">
        <v>201</v>
      </c>
      <c r="G14" s="69">
        <v>31000</v>
      </c>
      <c r="H14" s="50"/>
      <c r="I14" s="50"/>
      <c r="J14" s="50"/>
      <c r="K14" s="50"/>
      <c r="L14" s="50"/>
      <c r="M14" s="50"/>
      <c r="N14" s="50"/>
      <c r="O14" s="50"/>
      <c r="P14" s="50"/>
      <c r="Q14" s="38">
        <f>SUM(K14:P14)</f>
        <v>0</v>
      </c>
      <c r="R14" s="15"/>
      <c r="S14" s="133">
        <f>G14-Q14</f>
        <v>31000</v>
      </c>
    </row>
    <row r="15" spans="1:19" s="51" customFormat="1" ht="15">
      <c r="A15" s="35"/>
      <c r="B15" s="36" t="s">
        <v>31</v>
      </c>
      <c r="C15" s="36"/>
      <c r="D15" s="36"/>
      <c r="E15" s="37"/>
      <c r="F15" s="95" t="s">
        <v>202</v>
      </c>
      <c r="G15" s="38">
        <f aca="true" t="shared" si="2" ref="G15:Q15">G16+G17</f>
        <v>490</v>
      </c>
      <c r="H15" s="38">
        <f t="shared" si="2"/>
        <v>0</v>
      </c>
      <c r="I15" s="38">
        <f t="shared" si="2"/>
        <v>490</v>
      </c>
      <c r="J15" s="38">
        <f t="shared" si="2"/>
        <v>0</v>
      </c>
      <c r="K15" s="38">
        <f t="shared" si="2"/>
        <v>0</v>
      </c>
      <c r="L15" s="38">
        <f t="shared" si="2"/>
        <v>0</v>
      </c>
      <c r="M15" s="38">
        <f t="shared" si="2"/>
        <v>0</v>
      </c>
      <c r="N15" s="38">
        <f t="shared" si="2"/>
        <v>0</v>
      </c>
      <c r="O15" s="38">
        <f t="shared" si="2"/>
        <v>0</v>
      </c>
      <c r="P15" s="38">
        <f t="shared" si="2"/>
        <v>0</v>
      </c>
      <c r="Q15" s="38">
        <f t="shared" si="2"/>
        <v>0</v>
      </c>
      <c r="R15" s="15"/>
      <c r="S15" s="133">
        <f>S16+S17</f>
        <v>490</v>
      </c>
    </row>
    <row r="16" spans="1:19" s="46" customFormat="1" ht="14.25">
      <c r="A16" s="40"/>
      <c r="B16" s="41"/>
      <c r="C16" s="41" t="s">
        <v>32</v>
      </c>
      <c r="D16" s="41"/>
      <c r="E16" s="42"/>
      <c r="F16" s="95" t="s">
        <v>203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5">
        <f>SUM(K16:P16)</f>
        <v>0</v>
      </c>
      <c r="R16" s="53"/>
      <c r="S16" s="134">
        <f>G16-Q16</f>
        <v>0</v>
      </c>
    </row>
    <row r="17" spans="1:19" s="46" customFormat="1" ht="14.25">
      <c r="A17" s="40"/>
      <c r="B17" s="41"/>
      <c r="C17" s="41" t="s">
        <v>33</v>
      </c>
      <c r="D17" s="41"/>
      <c r="E17" s="42"/>
      <c r="F17" s="95" t="s">
        <v>204</v>
      </c>
      <c r="G17" s="69">
        <v>490</v>
      </c>
      <c r="H17" s="69"/>
      <c r="I17" s="69">
        <v>490</v>
      </c>
      <c r="J17" s="69"/>
      <c r="K17" s="69"/>
      <c r="L17" s="69"/>
      <c r="M17" s="69"/>
      <c r="N17" s="69"/>
      <c r="O17" s="69"/>
      <c r="P17" s="69"/>
      <c r="Q17" s="65">
        <f>SUM(K17:P17)</f>
        <v>0</v>
      </c>
      <c r="R17" s="53"/>
      <c r="S17" s="134">
        <f>G17-Q17</f>
        <v>490</v>
      </c>
    </row>
    <row r="18" spans="1:19" s="46" customFormat="1" ht="14.25">
      <c r="A18" s="40"/>
      <c r="B18" s="41"/>
      <c r="C18" s="41"/>
      <c r="D18" s="41"/>
      <c r="E18" s="42"/>
      <c r="F18" s="95" t="s">
        <v>205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  <c r="R18" s="53"/>
      <c r="S18" s="104"/>
    </row>
    <row r="19" spans="1:19" s="34" customFormat="1" ht="14.25">
      <c r="A19" s="28" t="s">
        <v>34</v>
      </c>
      <c r="B19" s="29"/>
      <c r="C19" s="29"/>
      <c r="D19" s="29"/>
      <c r="E19" s="30"/>
      <c r="F19" s="95" t="s">
        <v>206</v>
      </c>
      <c r="G19" s="31">
        <f aca="true" t="shared" si="3" ref="G19:Q19">G20+G21+G28+G29+G30+G31+G32+G36</f>
        <v>285</v>
      </c>
      <c r="H19" s="31">
        <f t="shared" si="3"/>
        <v>285</v>
      </c>
      <c r="I19" s="31">
        <f t="shared" si="3"/>
        <v>0</v>
      </c>
      <c r="J19" s="31">
        <f t="shared" si="3"/>
        <v>0</v>
      </c>
      <c r="K19" s="31">
        <f t="shared" si="3"/>
        <v>1297</v>
      </c>
      <c r="L19" s="31">
        <f t="shared" si="3"/>
        <v>2587</v>
      </c>
      <c r="M19" s="31">
        <f t="shared" si="3"/>
        <v>0</v>
      </c>
      <c r="N19" s="31">
        <f t="shared" si="3"/>
        <v>0</v>
      </c>
      <c r="O19" s="31">
        <f t="shared" si="3"/>
        <v>0</v>
      </c>
      <c r="P19" s="31">
        <f t="shared" si="3"/>
        <v>1085</v>
      </c>
      <c r="Q19" s="31">
        <f t="shared" si="3"/>
        <v>4969</v>
      </c>
      <c r="R19" s="32"/>
      <c r="S19" s="133">
        <f>S20+S21+S28+S29+S30+S31+S32+S36</f>
        <v>-4684</v>
      </c>
    </row>
    <row r="20" spans="1:19" s="51" customFormat="1" ht="15">
      <c r="A20" s="47"/>
      <c r="B20" s="48" t="s">
        <v>35</v>
      </c>
      <c r="C20" s="48"/>
      <c r="D20" s="48"/>
      <c r="E20" s="49"/>
      <c r="F20" s="95" t="s">
        <v>207</v>
      </c>
      <c r="G20" s="50"/>
      <c r="H20" s="50"/>
      <c r="I20" s="50"/>
      <c r="J20" s="50"/>
      <c r="K20" s="50">
        <v>67</v>
      </c>
      <c r="L20" s="69">
        <v>103</v>
      </c>
      <c r="M20" s="50"/>
      <c r="N20" s="50"/>
      <c r="O20" s="50"/>
      <c r="P20" s="50"/>
      <c r="Q20" s="38">
        <f>SUM(K20:P20)</f>
        <v>170</v>
      </c>
      <c r="R20" s="15"/>
      <c r="S20" s="133">
        <f>G20-Q20</f>
        <v>-170</v>
      </c>
    </row>
    <row r="21" spans="1:19" s="51" customFormat="1" ht="15">
      <c r="A21" s="35"/>
      <c r="B21" s="36" t="s">
        <v>36</v>
      </c>
      <c r="C21" s="36"/>
      <c r="D21" s="36"/>
      <c r="E21" s="37"/>
      <c r="F21" s="95" t="s">
        <v>208</v>
      </c>
      <c r="G21" s="38">
        <f aca="true" t="shared" si="4" ref="G21:Q21">SUM(G22:G27)</f>
        <v>0</v>
      </c>
      <c r="H21" s="38">
        <f t="shared" si="4"/>
        <v>0</v>
      </c>
      <c r="I21" s="38">
        <f t="shared" si="4"/>
        <v>0</v>
      </c>
      <c r="J21" s="38">
        <f t="shared" si="4"/>
        <v>0</v>
      </c>
      <c r="K21" s="38">
        <f t="shared" si="4"/>
        <v>0</v>
      </c>
      <c r="L21" s="38">
        <f t="shared" si="4"/>
        <v>52</v>
      </c>
      <c r="M21" s="38">
        <f t="shared" si="4"/>
        <v>0</v>
      </c>
      <c r="N21" s="38">
        <f t="shared" si="4"/>
        <v>0</v>
      </c>
      <c r="O21" s="38">
        <f t="shared" si="4"/>
        <v>0</v>
      </c>
      <c r="P21" s="38">
        <f t="shared" si="4"/>
        <v>690</v>
      </c>
      <c r="Q21" s="38">
        <f t="shared" si="4"/>
        <v>742</v>
      </c>
      <c r="R21" s="15"/>
      <c r="S21" s="133">
        <f>SUM(S22:S27)</f>
        <v>-742</v>
      </c>
    </row>
    <row r="22" spans="1:19" s="46" customFormat="1" ht="15">
      <c r="A22" s="40"/>
      <c r="B22" s="41"/>
      <c r="C22" s="41" t="s">
        <v>37</v>
      </c>
      <c r="D22" s="41"/>
      <c r="E22" s="42"/>
      <c r="F22" s="95" t="s">
        <v>209</v>
      </c>
      <c r="G22" s="50"/>
      <c r="H22" s="50"/>
      <c r="I22" s="50"/>
      <c r="J22" s="50"/>
      <c r="K22" s="50"/>
      <c r="L22" s="50"/>
      <c r="M22" s="50"/>
      <c r="N22" s="50"/>
      <c r="O22" s="50"/>
      <c r="P22" s="50">
        <v>200</v>
      </c>
      <c r="Q22" s="65">
        <f aca="true" t="shared" si="5" ref="Q22:Q31">SUM(K22:P22)</f>
        <v>200</v>
      </c>
      <c r="R22" s="53"/>
      <c r="S22" s="134">
        <f aca="true" t="shared" si="6" ref="S22:S31">G22-Q22</f>
        <v>-200</v>
      </c>
    </row>
    <row r="23" spans="1:19" s="46" customFormat="1" ht="15">
      <c r="A23" s="40"/>
      <c r="B23" s="41"/>
      <c r="C23" s="41" t="s">
        <v>38</v>
      </c>
      <c r="D23" s="41"/>
      <c r="E23" s="42"/>
      <c r="F23" s="95" t="s">
        <v>210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65">
        <f t="shared" si="5"/>
        <v>0</v>
      </c>
      <c r="R23" s="53"/>
      <c r="S23" s="134">
        <f t="shared" si="6"/>
        <v>0</v>
      </c>
    </row>
    <row r="24" spans="1:19" s="46" customFormat="1" ht="15">
      <c r="A24" s="40"/>
      <c r="B24" s="41"/>
      <c r="C24" s="41" t="s">
        <v>39</v>
      </c>
      <c r="D24" s="41"/>
      <c r="E24" s="42"/>
      <c r="F24" s="95" t="s">
        <v>211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65">
        <f t="shared" si="5"/>
        <v>0</v>
      </c>
      <c r="R24" s="53"/>
      <c r="S24" s="134">
        <f t="shared" si="6"/>
        <v>0</v>
      </c>
    </row>
    <row r="25" spans="1:19" s="46" customFormat="1" ht="15">
      <c r="A25" s="40"/>
      <c r="B25" s="41"/>
      <c r="C25" s="41" t="s">
        <v>40</v>
      </c>
      <c r="D25" s="41"/>
      <c r="E25" s="42"/>
      <c r="F25" s="95" t="s">
        <v>212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65">
        <f t="shared" si="5"/>
        <v>0</v>
      </c>
      <c r="R25" s="53"/>
      <c r="S25" s="134">
        <f t="shared" si="6"/>
        <v>0</v>
      </c>
    </row>
    <row r="26" spans="1:19" s="46" customFormat="1" ht="15">
      <c r="A26" s="40"/>
      <c r="B26" s="41"/>
      <c r="C26" s="41" t="s">
        <v>41</v>
      </c>
      <c r="D26" s="41"/>
      <c r="E26" s="42"/>
      <c r="F26" s="95" t="s">
        <v>213</v>
      </c>
      <c r="G26" s="50"/>
      <c r="H26" s="50"/>
      <c r="I26" s="50"/>
      <c r="J26" s="50"/>
      <c r="K26" s="50"/>
      <c r="L26" s="50"/>
      <c r="M26" s="50"/>
      <c r="N26" s="50"/>
      <c r="O26" s="50"/>
      <c r="P26" s="50">
        <v>450</v>
      </c>
      <c r="Q26" s="65">
        <f t="shared" si="5"/>
        <v>450</v>
      </c>
      <c r="R26" s="53"/>
      <c r="S26" s="134">
        <f t="shared" si="6"/>
        <v>-450</v>
      </c>
    </row>
    <row r="27" spans="1:19" s="46" customFormat="1" ht="15">
      <c r="A27" s="40"/>
      <c r="B27" s="41"/>
      <c r="C27" s="41" t="s">
        <v>42</v>
      </c>
      <c r="D27" s="41"/>
      <c r="E27" s="42"/>
      <c r="F27" s="95" t="s">
        <v>214</v>
      </c>
      <c r="G27" s="50"/>
      <c r="H27" s="50"/>
      <c r="I27" s="50"/>
      <c r="J27" s="50"/>
      <c r="K27" s="50"/>
      <c r="L27" s="50">
        <v>52</v>
      </c>
      <c r="M27" s="50"/>
      <c r="N27" s="50"/>
      <c r="O27" s="50"/>
      <c r="P27" s="50">
        <v>40</v>
      </c>
      <c r="Q27" s="65">
        <f t="shared" si="5"/>
        <v>92</v>
      </c>
      <c r="R27" s="53"/>
      <c r="S27" s="134">
        <f t="shared" si="6"/>
        <v>-92</v>
      </c>
    </row>
    <row r="28" spans="1:19" s="51" customFormat="1" ht="15">
      <c r="A28" s="47"/>
      <c r="B28" s="48" t="s">
        <v>43</v>
      </c>
      <c r="C28" s="48"/>
      <c r="D28" s="48"/>
      <c r="E28" s="49"/>
      <c r="F28" s="95" t="s">
        <v>215</v>
      </c>
      <c r="G28" s="50"/>
      <c r="H28" s="50"/>
      <c r="I28" s="50"/>
      <c r="J28" s="50"/>
      <c r="K28" s="50">
        <v>130</v>
      </c>
      <c r="L28" s="50">
        <v>2000</v>
      </c>
      <c r="M28" s="50"/>
      <c r="N28" s="50"/>
      <c r="O28" s="50"/>
      <c r="P28" s="50"/>
      <c r="Q28" s="38">
        <f t="shared" si="5"/>
        <v>2130</v>
      </c>
      <c r="R28" s="15"/>
      <c r="S28" s="133">
        <f t="shared" si="6"/>
        <v>-2130</v>
      </c>
    </row>
    <row r="29" spans="1:19" s="51" customFormat="1" ht="15">
      <c r="A29" s="47"/>
      <c r="B29" s="48" t="s">
        <v>44</v>
      </c>
      <c r="C29" s="48"/>
      <c r="D29" s="48"/>
      <c r="E29" s="49"/>
      <c r="F29" s="95" t="s">
        <v>216</v>
      </c>
      <c r="G29" s="50">
        <v>285</v>
      </c>
      <c r="H29" s="50">
        <v>285</v>
      </c>
      <c r="I29" s="50"/>
      <c r="J29" s="50"/>
      <c r="K29" s="50">
        <v>1100</v>
      </c>
      <c r="L29" s="50">
        <v>380</v>
      </c>
      <c r="M29" s="50"/>
      <c r="N29" s="50"/>
      <c r="O29" s="50"/>
      <c r="P29" s="50"/>
      <c r="Q29" s="38">
        <f t="shared" si="5"/>
        <v>1480</v>
      </c>
      <c r="R29" s="15"/>
      <c r="S29" s="133">
        <f t="shared" si="6"/>
        <v>-1195</v>
      </c>
    </row>
    <row r="30" spans="1:19" s="51" customFormat="1" ht="15">
      <c r="A30" s="47"/>
      <c r="B30" s="48" t="s">
        <v>45</v>
      </c>
      <c r="C30" s="48"/>
      <c r="D30" s="48"/>
      <c r="E30" s="49"/>
      <c r="F30" s="95" t="s">
        <v>217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8">
        <f t="shared" si="5"/>
        <v>0</v>
      </c>
      <c r="R30" s="15"/>
      <c r="S30" s="133">
        <f t="shared" si="6"/>
        <v>0</v>
      </c>
    </row>
    <row r="31" spans="1:19" s="51" customFormat="1" ht="15">
      <c r="A31" s="47"/>
      <c r="B31" s="48" t="s">
        <v>46</v>
      </c>
      <c r="C31" s="48"/>
      <c r="D31" s="48"/>
      <c r="E31" s="49"/>
      <c r="F31" s="95" t="s">
        <v>218</v>
      </c>
      <c r="G31" s="50"/>
      <c r="H31" s="50"/>
      <c r="I31" s="50"/>
      <c r="J31" s="50"/>
      <c r="K31" s="50"/>
      <c r="L31" s="50"/>
      <c r="M31" s="50"/>
      <c r="N31" s="50"/>
      <c r="O31" s="50"/>
      <c r="P31" s="50">
        <v>70</v>
      </c>
      <c r="Q31" s="38">
        <f t="shared" si="5"/>
        <v>70</v>
      </c>
      <c r="R31" s="15"/>
      <c r="S31" s="133">
        <f t="shared" si="6"/>
        <v>-70</v>
      </c>
    </row>
    <row r="32" spans="1:19" s="51" customFormat="1" ht="15">
      <c r="A32" s="35"/>
      <c r="B32" s="36" t="s">
        <v>47</v>
      </c>
      <c r="C32" s="36"/>
      <c r="D32" s="36"/>
      <c r="E32" s="37"/>
      <c r="F32" s="95" t="s">
        <v>219</v>
      </c>
      <c r="G32" s="38">
        <f aca="true" t="shared" si="7" ref="G32:Q32">SUM(G33:G35)</f>
        <v>0</v>
      </c>
      <c r="H32" s="38">
        <f t="shared" si="7"/>
        <v>0</v>
      </c>
      <c r="I32" s="38">
        <f t="shared" si="7"/>
        <v>0</v>
      </c>
      <c r="J32" s="38">
        <f t="shared" si="7"/>
        <v>0</v>
      </c>
      <c r="K32" s="38">
        <f t="shared" si="7"/>
        <v>0</v>
      </c>
      <c r="L32" s="38">
        <f t="shared" si="7"/>
        <v>52</v>
      </c>
      <c r="M32" s="38">
        <f t="shared" si="7"/>
        <v>0</v>
      </c>
      <c r="N32" s="38">
        <f t="shared" si="7"/>
        <v>0</v>
      </c>
      <c r="O32" s="38">
        <f t="shared" si="7"/>
        <v>0</v>
      </c>
      <c r="P32" s="38">
        <f t="shared" si="7"/>
        <v>245</v>
      </c>
      <c r="Q32" s="38">
        <f t="shared" si="7"/>
        <v>297</v>
      </c>
      <c r="R32" s="15"/>
      <c r="S32" s="133">
        <f>SUM(S33:S35)</f>
        <v>-297</v>
      </c>
    </row>
    <row r="33" spans="1:19" s="46" customFormat="1" ht="15">
      <c r="A33" s="40"/>
      <c r="B33" s="41"/>
      <c r="C33" s="41" t="s">
        <v>48</v>
      </c>
      <c r="D33" s="41"/>
      <c r="E33" s="42"/>
      <c r="F33" s="95" t="s">
        <v>220</v>
      </c>
      <c r="G33" s="50"/>
      <c r="H33" s="50"/>
      <c r="I33" s="50"/>
      <c r="J33" s="50"/>
      <c r="K33" s="50"/>
      <c r="L33" s="50"/>
      <c r="M33" s="50"/>
      <c r="N33" s="50"/>
      <c r="O33" s="50"/>
      <c r="P33" s="50">
        <v>30</v>
      </c>
      <c r="Q33" s="65">
        <f>SUM(K33:P33)</f>
        <v>30</v>
      </c>
      <c r="R33" s="53"/>
      <c r="S33" s="134">
        <f>G33-Q33</f>
        <v>-30</v>
      </c>
    </row>
    <row r="34" spans="1:19" s="46" customFormat="1" ht="15">
      <c r="A34" s="40"/>
      <c r="B34" s="41"/>
      <c r="C34" s="41" t="s">
        <v>49</v>
      </c>
      <c r="D34" s="41"/>
      <c r="E34" s="42"/>
      <c r="F34" s="95" t="s">
        <v>221</v>
      </c>
      <c r="G34" s="50"/>
      <c r="H34" s="50"/>
      <c r="I34" s="50"/>
      <c r="J34" s="50"/>
      <c r="K34" s="50"/>
      <c r="L34" s="50"/>
      <c r="M34" s="50"/>
      <c r="N34" s="50"/>
      <c r="O34" s="50"/>
      <c r="P34" s="50">
        <v>15</v>
      </c>
      <c r="Q34" s="65">
        <f>SUM(K34:P34)</f>
        <v>15</v>
      </c>
      <c r="R34" s="53"/>
      <c r="S34" s="134">
        <f>G34-Q34</f>
        <v>-15</v>
      </c>
    </row>
    <row r="35" spans="1:19" s="46" customFormat="1" ht="15">
      <c r="A35" s="40"/>
      <c r="B35" s="41"/>
      <c r="C35" s="41" t="s">
        <v>50</v>
      </c>
      <c r="D35" s="41"/>
      <c r="E35" s="42"/>
      <c r="F35" s="95" t="s">
        <v>222</v>
      </c>
      <c r="G35" s="50"/>
      <c r="H35" s="50"/>
      <c r="I35" s="50"/>
      <c r="J35" s="50"/>
      <c r="K35" s="50"/>
      <c r="L35" s="50">
        <v>52</v>
      </c>
      <c r="M35" s="50"/>
      <c r="N35" s="50"/>
      <c r="O35" s="50"/>
      <c r="P35" s="50">
        <v>200</v>
      </c>
      <c r="Q35" s="65">
        <f>SUM(K35:P35)</f>
        <v>252</v>
      </c>
      <c r="R35" s="53"/>
      <c r="S35" s="134">
        <f>G35-Q35</f>
        <v>-252</v>
      </c>
    </row>
    <row r="36" spans="1:19" s="51" customFormat="1" ht="15">
      <c r="A36" s="47"/>
      <c r="B36" s="48" t="s">
        <v>51</v>
      </c>
      <c r="C36" s="48"/>
      <c r="D36" s="48"/>
      <c r="E36" s="49"/>
      <c r="F36" s="95" t="s">
        <v>223</v>
      </c>
      <c r="G36" s="50"/>
      <c r="H36" s="50"/>
      <c r="I36" s="50"/>
      <c r="J36" s="50"/>
      <c r="K36" s="50"/>
      <c r="L36" s="50"/>
      <c r="M36" s="50"/>
      <c r="N36" s="50"/>
      <c r="O36" s="50"/>
      <c r="P36" s="50">
        <v>80</v>
      </c>
      <c r="Q36" s="38">
        <f>SUM(K36:P36)</f>
        <v>80</v>
      </c>
      <c r="R36" s="15"/>
      <c r="S36" s="133">
        <f>G36-Q36</f>
        <v>-80</v>
      </c>
    </row>
    <row r="37" spans="1:19" ht="14.25">
      <c r="A37" s="54"/>
      <c r="B37" s="6"/>
      <c r="E37" s="55"/>
      <c r="F37" s="95" t="s">
        <v>205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  <c r="R37" s="53"/>
      <c r="S37" s="104"/>
    </row>
    <row r="38" spans="1:19" s="34" customFormat="1" ht="14.25">
      <c r="A38" s="28" t="s">
        <v>52</v>
      </c>
      <c r="B38" s="29"/>
      <c r="C38" s="29"/>
      <c r="D38" s="29"/>
      <c r="E38" s="30"/>
      <c r="F38" s="95" t="s">
        <v>224</v>
      </c>
      <c r="G38" s="31">
        <f aca="true" t="shared" si="8" ref="G38:Q38">G39</f>
        <v>0</v>
      </c>
      <c r="H38" s="31">
        <f t="shared" si="8"/>
        <v>0</v>
      </c>
      <c r="I38" s="31">
        <f t="shared" si="8"/>
        <v>0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 t="shared" si="8"/>
        <v>0</v>
      </c>
      <c r="O38" s="31">
        <f t="shared" si="8"/>
        <v>0</v>
      </c>
      <c r="P38" s="31">
        <f t="shared" si="8"/>
        <v>0</v>
      </c>
      <c r="Q38" s="31">
        <f t="shared" si="8"/>
        <v>0</v>
      </c>
      <c r="R38" s="32"/>
      <c r="S38" s="135">
        <f>S39</f>
        <v>0</v>
      </c>
    </row>
    <row r="39" spans="1:19" s="51" customFormat="1" ht="15">
      <c r="A39" s="47"/>
      <c r="B39" s="48" t="s">
        <v>53</v>
      </c>
      <c r="C39" s="48"/>
      <c r="D39" s="48"/>
      <c r="E39" s="49"/>
      <c r="F39" s="95" t="s">
        <v>225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38">
        <f>SUM(K39:P39)</f>
        <v>0</v>
      </c>
      <c r="R39" s="15"/>
      <c r="S39" s="133">
        <f>G39-Q39</f>
        <v>0</v>
      </c>
    </row>
    <row r="40" spans="1:19" ht="14.25">
      <c r="A40" s="54"/>
      <c r="B40" s="6"/>
      <c r="E40" s="55"/>
      <c r="F40" s="95" t="s">
        <v>205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R40" s="53"/>
      <c r="S40" s="104"/>
    </row>
    <row r="41" spans="1:19" s="34" customFormat="1" ht="14.25">
      <c r="A41" s="28" t="s">
        <v>54</v>
      </c>
      <c r="B41" s="29"/>
      <c r="C41" s="29"/>
      <c r="D41" s="29"/>
      <c r="E41" s="30"/>
      <c r="F41" s="95" t="s">
        <v>226</v>
      </c>
      <c r="G41" s="31">
        <f aca="true" t="shared" si="9" ref="G41:Q41">G42+G45+G57+G66+G67+G74</f>
        <v>4200</v>
      </c>
      <c r="H41" s="31">
        <f t="shared" si="9"/>
        <v>1900</v>
      </c>
      <c r="I41" s="31">
        <f t="shared" si="9"/>
        <v>520</v>
      </c>
      <c r="J41" s="31">
        <f t="shared" si="9"/>
        <v>170</v>
      </c>
      <c r="K41" s="31">
        <f t="shared" si="9"/>
        <v>37967</v>
      </c>
      <c r="L41" s="31">
        <f t="shared" si="9"/>
        <v>17299</v>
      </c>
      <c r="M41" s="31">
        <f t="shared" si="9"/>
        <v>0</v>
      </c>
      <c r="N41" s="31">
        <f t="shared" si="9"/>
        <v>0</v>
      </c>
      <c r="O41" s="31">
        <f t="shared" si="9"/>
        <v>0</v>
      </c>
      <c r="P41" s="31">
        <f t="shared" si="9"/>
        <v>25</v>
      </c>
      <c r="Q41" s="31">
        <f t="shared" si="9"/>
        <v>55291</v>
      </c>
      <c r="R41" s="32"/>
      <c r="S41" s="135">
        <f>S42+S45+S57+S66+S67+S74</f>
        <v>-51091</v>
      </c>
    </row>
    <row r="42" spans="1:19" s="39" customFormat="1" ht="15">
      <c r="A42" s="35"/>
      <c r="B42" s="36" t="s">
        <v>35</v>
      </c>
      <c r="C42" s="36"/>
      <c r="D42" s="36"/>
      <c r="E42" s="37"/>
      <c r="F42" s="95" t="s">
        <v>227</v>
      </c>
      <c r="G42" s="38">
        <f aca="true" t="shared" si="10" ref="G42:Q42">G43+G44</f>
        <v>0</v>
      </c>
      <c r="H42" s="38">
        <f t="shared" si="10"/>
        <v>0</v>
      </c>
      <c r="I42" s="38">
        <f t="shared" si="10"/>
        <v>0</v>
      </c>
      <c r="J42" s="38">
        <f t="shared" si="10"/>
        <v>0</v>
      </c>
      <c r="K42" s="38">
        <f t="shared" si="10"/>
        <v>67</v>
      </c>
      <c r="L42" s="38">
        <f t="shared" si="10"/>
        <v>9</v>
      </c>
      <c r="M42" s="38">
        <f t="shared" si="10"/>
        <v>0</v>
      </c>
      <c r="N42" s="38">
        <f t="shared" si="10"/>
        <v>0</v>
      </c>
      <c r="O42" s="38">
        <f t="shared" si="10"/>
        <v>0</v>
      </c>
      <c r="P42" s="38">
        <f t="shared" si="10"/>
        <v>0</v>
      </c>
      <c r="Q42" s="38">
        <f t="shared" si="10"/>
        <v>76</v>
      </c>
      <c r="R42" s="15"/>
      <c r="S42" s="135">
        <f>S43+S44</f>
        <v>-76</v>
      </c>
    </row>
    <row r="43" spans="1:19" s="46" customFormat="1" ht="15">
      <c r="A43" s="40"/>
      <c r="B43" s="41"/>
      <c r="C43" s="41" t="s">
        <v>55</v>
      </c>
      <c r="D43" s="41"/>
      <c r="E43" s="42"/>
      <c r="F43" s="95" t="s">
        <v>228</v>
      </c>
      <c r="G43" s="50"/>
      <c r="H43" s="50"/>
      <c r="I43" s="50"/>
      <c r="J43" s="50"/>
      <c r="K43" s="50">
        <v>67</v>
      </c>
      <c r="L43" s="50">
        <v>9</v>
      </c>
      <c r="M43" s="50"/>
      <c r="N43" s="50"/>
      <c r="O43" s="50"/>
      <c r="P43" s="50"/>
      <c r="Q43" s="65">
        <f>SUM(K43:P43)</f>
        <v>76</v>
      </c>
      <c r="R43" s="53"/>
      <c r="S43" s="134">
        <f>G43-Q43</f>
        <v>-76</v>
      </c>
    </row>
    <row r="44" spans="1:19" s="56" customFormat="1" ht="15">
      <c r="A44" s="40"/>
      <c r="B44" s="41"/>
      <c r="C44" s="41" t="s">
        <v>56</v>
      </c>
      <c r="D44" s="41"/>
      <c r="E44" s="42"/>
      <c r="F44" s="95" t="s">
        <v>229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65">
        <f>SUM(K44:P44)</f>
        <v>0</v>
      </c>
      <c r="R44" s="53"/>
      <c r="S44" s="134">
        <f>G44-Q44</f>
        <v>0</v>
      </c>
    </row>
    <row r="45" spans="1:19" s="51" customFormat="1" ht="15">
      <c r="A45" s="35"/>
      <c r="B45" s="36" t="s">
        <v>57</v>
      </c>
      <c r="C45" s="36"/>
      <c r="D45" s="36"/>
      <c r="E45" s="37"/>
      <c r="F45" s="95" t="s">
        <v>230</v>
      </c>
      <c r="G45" s="38">
        <f aca="true" t="shared" si="11" ref="G45:Q45">G46+G47+G52+G53+G54+G55</f>
        <v>1900</v>
      </c>
      <c r="H45" s="38">
        <f t="shared" si="11"/>
        <v>1900</v>
      </c>
      <c r="I45" s="38">
        <f t="shared" si="11"/>
        <v>0</v>
      </c>
      <c r="J45" s="38">
        <f t="shared" si="11"/>
        <v>0</v>
      </c>
      <c r="K45" s="38">
        <f t="shared" si="11"/>
        <v>9200</v>
      </c>
      <c r="L45" s="38">
        <f t="shared" si="11"/>
        <v>3040</v>
      </c>
      <c r="M45" s="38">
        <f t="shared" si="11"/>
        <v>0</v>
      </c>
      <c r="N45" s="38">
        <f t="shared" si="11"/>
        <v>0</v>
      </c>
      <c r="O45" s="38">
        <f t="shared" si="11"/>
        <v>0</v>
      </c>
      <c r="P45" s="38">
        <f t="shared" si="11"/>
        <v>5</v>
      </c>
      <c r="Q45" s="38">
        <f t="shared" si="11"/>
        <v>12245</v>
      </c>
      <c r="R45" s="15"/>
      <c r="S45" s="135">
        <f>S46+S47+S52+S53+S54+S55</f>
        <v>-10345</v>
      </c>
    </row>
    <row r="46" spans="1:19" s="46" customFormat="1" ht="14.25">
      <c r="A46" s="40"/>
      <c r="B46" s="41"/>
      <c r="C46" s="41" t="s">
        <v>58</v>
      </c>
      <c r="D46" s="41"/>
      <c r="E46" s="42"/>
      <c r="F46" s="95" t="s">
        <v>231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5">
        <f>SUM(K46:P46)</f>
        <v>0</v>
      </c>
      <c r="R46" s="53"/>
      <c r="S46" s="134">
        <f>G46-Q46</f>
        <v>0</v>
      </c>
    </row>
    <row r="47" spans="1:19" s="46" customFormat="1" ht="14.25">
      <c r="A47" s="57"/>
      <c r="B47" s="58"/>
      <c r="C47" s="58" t="s">
        <v>59</v>
      </c>
      <c r="D47" s="58"/>
      <c r="E47" s="59"/>
      <c r="F47" s="95" t="s">
        <v>232</v>
      </c>
      <c r="G47" s="65">
        <f aca="true" t="shared" si="12" ref="G47:Q47">SUM(G48:G51)</f>
        <v>1900</v>
      </c>
      <c r="H47" s="65">
        <f t="shared" si="12"/>
        <v>1900</v>
      </c>
      <c r="I47" s="65">
        <f t="shared" si="12"/>
        <v>0</v>
      </c>
      <c r="J47" s="65">
        <f t="shared" si="12"/>
        <v>0</v>
      </c>
      <c r="K47" s="65">
        <f t="shared" si="12"/>
        <v>9200</v>
      </c>
      <c r="L47" s="65">
        <f t="shared" si="12"/>
        <v>3040</v>
      </c>
      <c r="M47" s="65">
        <f t="shared" si="12"/>
        <v>0</v>
      </c>
      <c r="N47" s="65">
        <f t="shared" si="12"/>
        <v>0</v>
      </c>
      <c r="O47" s="65">
        <f t="shared" si="12"/>
        <v>0</v>
      </c>
      <c r="P47" s="65">
        <f t="shared" si="12"/>
        <v>5</v>
      </c>
      <c r="Q47" s="65">
        <f t="shared" si="12"/>
        <v>12245</v>
      </c>
      <c r="R47" s="53"/>
      <c r="S47" s="136">
        <f>SUM(S48:S51)</f>
        <v>-10345</v>
      </c>
    </row>
    <row r="48" spans="1:19" s="64" customFormat="1" ht="15">
      <c r="A48" s="60"/>
      <c r="B48" s="61"/>
      <c r="C48" s="61"/>
      <c r="D48" s="61" t="s">
        <v>60</v>
      </c>
      <c r="E48" s="62"/>
      <c r="F48" s="95" t="s">
        <v>233</v>
      </c>
      <c r="G48" s="50">
        <v>1900</v>
      </c>
      <c r="H48" s="50">
        <v>1900</v>
      </c>
      <c r="I48" s="50"/>
      <c r="J48" s="50"/>
      <c r="K48" s="50">
        <v>9200</v>
      </c>
      <c r="L48" s="50">
        <v>3040</v>
      </c>
      <c r="M48" s="50"/>
      <c r="N48" s="50"/>
      <c r="O48" s="50"/>
      <c r="P48" s="50">
        <v>5</v>
      </c>
      <c r="Q48" s="68">
        <f aca="true" t="shared" si="13" ref="Q48:Q55">SUM(K48:P48)</f>
        <v>12245</v>
      </c>
      <c r="R48" s="67"/>
      <c r="S48" s="137">
        <f aca="true" t="shared" si="14" ref="S48:S55">G48-Q48</f>
        <v>-10345</v>
      </c>
    </row>
    <row r="49" spans="1:19" s="64" customFormat="1" ht="15">
      <c r="A49" s="60"/>
      <c r="B49" s="61"/>
      <c r="C49" s="61"/>
      <c r="D49" s="61" t="s">
        <v>61</v>
      </c>
      <c r="E49" s="62"/>
      <c r="F49" s="95" t="s">
        <v>234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68">
        <f t="shared" si="13"/>
        <v>0</v>
      </c>
      <c r="R49" s="67"/>
      <c r="S49" s="137">
        <f t="shared" si="14"/>
        <v>0</v>
      </c>
    </row>
    <row r="50" spans="1:19" s="64" customFormat="1" ht="15">
      <c r="A50" s="60"/>
      <c r="B50" s="61"/>
      <c r="C50" s="61"/>
      <c r="D50" s="61" t="s">
        <v>62</v>
      </c>
      <c r="E50" s="62"/>
      <c r="F50" s="95" t="s">
        <v>235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68">
        <f t="shared" si="13"/>
        <v>0</v>
      </c>
      <c r="R50" s="67"/>
      <c r="S50" s="137">
        <f t="shared" si="14"/>
        <v>0</v>
      </c>
    </row>
    <row r="51" spans="1:19" s="64" customFormat="1" ht="15">
      <c r="A51" s="60"/>
      <c r="B51" s="61"/>
      <c r="C51" s="61"/>
      <c r="D51" s="61" t="s">
        <v>63</v>
      </c>
      <c r="E51" s="62"/>
      <c r="F51" s="95" t="s">
        <v>236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68">
        <f t="shared" si="13"/>
        <v>0</v>
      </c>
      <c r="R51" s="67"/>
      <c r="S51" s="137">
        <f t="shared" si="14"/>
        <v>0</v>
      </c>
    </row>
    <row r="52" spans="1:19" s="46" customFormat="1" ht="15">
      <c r="A52" s="40"/>
      <c r="B52" s="41"/>
      <c r="C52" s="41" t="s">
        <v>64</v>
      </c>
      <c r="D52" s="41"/>
      <c r="E52" s="42"/>
      <c r="F52" s="95" t="s">
        <v>237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65">
        <f t="shared" si="13"/>
        <v>0</v>
      </c>
      <c r="R52" s="53"/>
      <c r="S52" s="134">
        <f t="shared" si="14"/>
        <v>0</v>
      </c>
    </row>
    <row r="53" spans="1:19" s="46" customFormat="1" ht="15">
      <c r="A53" s="40"/>
      <c r="B53" s="41"/>
      <c r="C53" s="41" t="s">
        <v>65</v>
      </c>
      <c r="D53" s="41"/>
      <c r="E53" s="42"/>
      <c r="F53" s="95" t="s">
        <v>238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65">
        <f t="shared" si="13"/>
        <v>0</v>
      </c>
      <c r="R53" s="53"/>
      <c r="S53" s="134">
        <f t="shared" si="14"/>
        <v>0</v>
      </c>
    </row>
    <row r="54" spans="1:19" s="56" customFormat="1" ht="15">
      <c r="A54" s="40"/>
      <c r="B54" s="41"/>
      <c r="C54" s="41" t="s">
        <v>66</v>
      </c>
      <c r="D54" s="41"/>
      <c r="E54" s="42"/>
      <c r="F54" s="95" t="s">
        <v>239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65">
        <f t="shared" si="13"/>
        <v>0</v>
      </c>
      <c r="R54" s="53"/>
      <c r="S54" s="134">
        <f t="shared" si="14"/>
        <v>0</v>
      </c>
    </row>
    <row r="55" spans="1:19" s="46" customFormat="1" ht="15">
      <c r="A55" s="40"/>
      <c r="B55" s="41"/>
      <c r="C55" s="41" t="s">
        <v>67</v>
      </c>
      <c r="D55" s="41"/>
      <c r="E55" s="42"/>
      <c r="F55" s="95" t="s">
        <v>240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65">
        <f t="shared" si="13"/>
        <v>0</v>
      </c>
      <c r="R55" s="53"/>
      <c r="S55" s="134">
        <f t="shared" si="14"/>
        <v>0</v>
      </c>
    </row>
    <row r="56" spans="1:19" s="46" customFormat="1" ht="15">
      <c r="A56" s="40"/>
      <c r="B56" s="152" t="s">
        <v>405</v>
      </c>
      <c r="C56" s="152"/>
      <c r="D56" s="152"/>
      <c r="E56" s="152"/>
      <c r="F56" s="95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65"/>
      <c r="R56" s="53"/>
      <c r="S56" s="134"/>
    </row>
    <row r="57" spans="1:19" s="51" customFormat="1" ht="15">
      <c r="A57" s="35"/>
      <c r="B57" s="36" t="s">
        <v>68</v>
      </c>
      <c r="C57" s="36"/>
      <c r="D57" s="36"/>
      <c r="E57" s="37"/>
      <c r="F57" s="95" t="s">
        <v>241</v>
      </c>
      <c r="G57" s="38">
        <f aca="true" t="shared" si="15" ref="G57:Q57">G58+G59+G64+G65</f>
        <v>2300</v>
      </c>
      <c r="H57" s="38">
        <f t="shared" si="15"/>
        <v>0</v>
      </c>
      <c r="I57" s="38">
        <f t="shared" si="15"/>
        <v>520</v>
      </c>
      <c r="J57" s="38">
        <f t="shared" si="15"/>
        <v>170</v>
      </c>
      <c r="K57" s="38">
        <f t="shared" si="15"/>
        <v>27500</v>
      </c>
      <c r="L57" s="38">
        <f t="shared" si="15"/>
        <v>14250</v>
      </c>
      <c r="M57" s="38">
        <f t="shared" si="15"/>
        <v>0</v>
      </c>
      <c r="N57" s="38">
        <f t="shared" si="15"/>
        <v>0</v>
      </c>
      <c r="O57" s="38">
        <f t="shared" si="15"/>
        <v>0</v>
      </c>
      <c r="P57" s="38">
        <f t="shared" si="15"/>
        <v>20</v>
      </c>
      <c r="Q57" s="38">
        <f t="shared" si="15"/>
        <v>41770</v>
      </c>
      <c r="R57" s="15"/>
      <c r="S57" s="135">
        <f>S58+S59+S64+S65</f>
        <v>-39470</v>
      </c>
    </row>
    <row r="58" spans="1:19" s="46" customFormat="1" ht="14.25">
      <c r="A58" s="40"/>
      <c r="B58" s="41"/>
      <c r="C58" s="41" t="s">
        <v>69</v>
      </c>
      <c r="D58" s="41"/>
      <c r="E58" s="42"/>
      <c r="F58" s="95" t="s">
        <v>242</v>
      </c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5">
        <f>SUM(K58:P58)</f>
        <v>0</v>
      </c>
      <c r="R58" s="53"/>
      <c r="S58" s="134">
        <f>G58-Q58</f>
        <v>0</v>
      </c>
    </row>
    <row r="59" spans="1:19" s="46" customFormat="1" ht="14.25">
      <c r="A59" s="57"/>
      <c r="B59" s="58"/>
      <c r="C59" s="58" t="s">
        <v>70</v>
      </c>
      <c r="D59" s="58"/>
      <c r="E59" s="59"/>
      <c r="F59" s="95" t="s">
        <v>243</v>
      </c>
      <c r="G59" s="65">
        <f aca="true" t="shared" si="16" ref="G59:Q59">SUM(G60:G63)</f>
        <v>2300</v>
      </c>
      <c r="H59" s="65">
        <f t="shared" si="16"/>
        <v>0</v>
      </c>
      <c r="I59" s="65">
        <f t="shared" si="16"/>
        <v>520</v>
      </c>
      <c r="J59" s="65">
        <f t="shared" si="16"/>
        <v>170</v>
      </c>
      <c r="K59" s="65">
        <f t="shared" si="16"/>
        <v>26000</v>
      </c>
      <c r="L59" s="65">
        <f t="shared" si="16"/>
        <v>11500</v>
      </c>
      <c r="M59" s="65">
        <f t="shared" si="16"/>
        <v>0</v>
      </c>
      <c r="N59" s="65">
        <f t="shared" si="16"/>
        <v>0</v>
      </c>
      <c r="O59" s="65">
        <f t="shared" si="16"/>
        <v>0</v>
      </c>
      <c r="P59" s="65">
        <f t="shared" si="16"/>
        <v>20</v>
      </c>
      <c r="Q59" s="65">
        <f t="shared" si="16"/>
        <v>37520</v>
      </c>
      <c r="R59" s="53"/>
      <c r="S59" s="136">
        <f>SUM(S60:S63)</f>
        <v>-35220</v>
      </c>
    </row>
    <row r="60" spans="1:19" s="64" customFormat="1" ht="15">
      <c r="A60" s="60"/>
      <c r="B60" s="61"/>
      <c r="C60" s="61"/>
      <c r="D60" s="61" t="s">
        <v>71</v>
      </c>
      <c r="E60" s="62"/>
      <c r="F60" s="95" t="s">
        <v>244</v>
      </c>
      <c r="G60" s="50">
        <v>2300</v>
      </c>
      <c r="H60" s="50"/>
      <c r="I60" s="50">
        <v>520</v>
      </c>
      <c r="J60" s="50">
        <v>170</v>
      </c>
      <c r="K60" s="50">
        <v>26000</v>
      </c>
      <c r="L60" s="50">
        <v>11500</v>
      </c>
      <c r="M60" s="50"/>
      <c r="N60" s="50"/>
      <c r="O60" s="50"/>
      <c r="P60" s="50">
        <v>20</v>
      </c>
      <c r="Q60" s="68">
        <f aca="true" t="shared" si="17" ref="Q60:Q66">SUM(K60:P60)</f>
        <v>37520</v>
      </c>
      <c r="R60" s="67"/>
      <c r="S60" s="137">
        <f aca="true" t="shared" si="18" ref="S60:S66">G60-Q60</f>
        <v>-35220</v>
      </c>
    </row>
    <row r="61" spans="1:19" s="64" customFormat="1" ht="15">
      <c r="A61" s="60"/>
      <c r="B61" s="61"/>
      <c r="C61" s="61"/>
      <c r="D61" s="61" t="s">
        <v>72</v>
      </c>
      <c r="E61" s="62"/>
      <c r="F61" s="95" t="s">
        <v>245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68">
        <f t="shared" si="17"/>
        <v>0</v>
      </c>
      <c r="R61" s="67"/>
      <c r="S61" s="137">
        <f t="shared" si="18"/>
        <v>0</v>
      </c>
    </row>
    <row r="62" spans="1:19" s="64" customFormat="1" ht="15">
      <c r="A62" s="60"/>
      <c r="B62" s="61"/>
      <c r="C62" s="61"/>
      <c r="D62" s="61" t="s">
        <v>73</v>
      </c>
      <c r="E62" s="62"/>
      <c r="F62" s="95" t="s">
        <v>246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68">
        <f t="shared" si="17"/>
        <v>0</v>
      </c>
      <c r="R62" s="67"/>
      <c r="S62" s="137">
        <f t="shared" si="18"/>
        <v>0</v>
      </c>
    </row>
    <row r="63" spans="1:19" s="64" customFormat="1" ht="15">
      <c r="A63" s="60"/>
      <c r="B63" s="61"/>
      <c r="C63" s="61"/>
      <c r="D63" s="61" t="s">
        <v>74</v>
      </c>
      <c r="E63" s="62"/>
      <c r="F63" s="95" t="s">
        <v>247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68">
        <f t="shared" si="17"/>
        <v>0</v>
      </c>
      <c r="R63" s="67"/>
      <c r="S63" s="137">
        <f t="shared" si="18"/>
        <v>0</v>
      </c>
    </row>
    <row r="64" spans="1:19" s="46" customFormat="1" ht="15">
      <c r="A64" s="40"/>
      <c r="B64" s="41"/>
      <c r="C64" s="41" t="s">
        <v>75</v>
      </c>
      <c r="D64" s="41"/>
      <c r="E64" s="42"/>
      <c r="F64" s="95" t="s">
        <v>248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65">
        <f t="shared" si="17"/>
        <v>0</v>
      </c>
      <c r="R64" s="53"/>
      <c r="S64" s="134">
        <f t="shared" si="18"/>
        <v>0</v>
      </c>
    </row>
    <row r="65" spans="1:19" s="46" customFormat="1" ht="15">
      <c r="A65" s="40"/>
      <c r="B65" s="41"/>
      <c r="C65" s="41" t="s">
        <v>76</v>
      </c>
      <c r="D65" s="41"/>
      <c r="E65" s="42"/>
      <c r="F65" s="95" t="s">
        <v>249</v>
      </c>
      <c r="G65" s="50"/>
      <c r="H65" s="50"/>
      <c r="I65" s="50"/>
      <c r="J65" s="50"/>
      <c r="K65" s="50">
        <v>1500</v>
      </c>
      <c r="L65" s="50">
        <v>2750</v>
      </c>
      <c r="M65" s="50"/>
      <c r="N65" s="50"/>
      <c r="O65" s="50"/>
      <c r="P65" s="50"/>
      <c r="Q65" s="65">
        <f t="shared" si="17"/>
        <v>4250</v>
      </c>
      <c r="R65" s="53"/>
      <c r="S65" s="134">
        <f t="shared" si="18"/>
        <v>-4250</v>
      </c>
    </row>
    <row r="66" spans="1:19" s="51" customFormat="1" ht="15">
      <c r="A66" s="47"/>
      <c r="B66" s="48" t="s">
        <v>77</v>
      </c>
      <c r="C66" s="48"/>
      <c r="D66" s="48"/>
      <c r="E66" s="49"/>
      <c r="F66" s="95" t="s">
        <v>250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38">
        <f t="shared" si="17"/>
        <v>0</v>
      </c>
      <c r="R66" s="15"/>
      <c r="S66" s="133">
        <f t="shared" si="18"/>
        <v>0</v>
      </c>
    </row>
    <row r="67" spans="1:19" s="51" customFormat="1" ht="15">
      <c r="A67" s="35"/>
      <c r="B67" s="36" t="s">
        <v>78</v>
      </c>
      <c r="C67" s="36"/>
      <c r="D67" s="36"/>
      <c r="E67" s="37"/>
      <c r="F67" s="95" t="s">
        <v>251</v>
      </c>
      <c r="G67" s="38">
        <f aca="true" t="shared" si="19" ref="G67:Q67">G68+G72+G73</f>
        <v>0</v>
      </c>
      <c r="H67" s="38">
        <f t="shared" si="19"/>
        <v>0</v>
      </c>
      <c r="I67" s="38">
        <f t="shared" si="19"/>
        <v>0</v>
      </c>
      <c r="J67" s="38">
        <f t="shared" si="19"/>
        <v>0</v>
      </c>
      <c r="K67" s="38">
        <f t="shared" si="19"/>
        <v>1200</v>
      </c>
      <c r="L67" s="38">
        <f t="shared" si="19"/>
        <v>0</v>
      </c>
      <c r="M67" s="38">
        <f t="shared" si="19"/>
        <v>0</v>
      </c>
      <c r="N67" s="38">
        <f t="shared" si="19"/>
        <v>0</v>
      </c>
      <c r="O67" s="38">
        <f t="shared" si="19"/>
        <v>0</v>
      </c>
      <c r="P67" s="38">
        <f t="shared" si="19"/>
        <v>0</v>
      </c>
      <c r="Q67" s="38">
        <f t="shared" si="19"/>
        <v>1200</v>
      </c>
      <c r="R67" s="15"/>
      <c r="S67" s="135">
        <f>S68+S72+S73</f>
        <v>-1200</v>
      </c>
    </row>
    <row r="68" spans="1:19" s="46" customFormat="1" ht="14.25">
      <c r="A68" s="57"/>
      <c r="B68" s="58"/>
      <c r="C68" s="58" t="s">
        <v>79</v>
      </c>
      <c r="D68" s="58"/>
      <c r="E68" s="59"/>
      <c r="F68" s="95" t="s">
        <v>252</v>
      </c>
      <c r="G68" s="65">
        <f aca="true" t="shared" si="20" ref="G68:Q68">SUM(G69:G71)</f>
        <v>0</v>
      </c>
      <c r="H68" s="65">
        <f t="shared" si="20"/>
        <v>0</v>
      </c>
      <c r="I68" s="65">
        <f t="shared" si="20"/>
        <v>0</v>
      </c>
      <c r="J68" s="65">
        <f t="shared" si="20"/>
        <v>0</v>
      </c>
      <c r="K68" s="65">
        <f t="shared" si="20"/>
        <v>1200</v>
      </c>
      <c r="L68" s="65">
        <f t="shared" si="20"/>
        <v>0</v>
      </c>
      <c r="M68" s="65">
        <f t="shared" si="20"/>
        <v>0</v>
      </c>
      <c r="N68" s="65">
        <f t="shared" si="20"/>
        <v>0</v>
      </c>
      <c r="O68" s="65">
        <f t="shared" si="20"/>
        <v>0</v>
      </c>
      <c r="P68" s="65">
        <f t="shared" si="20"/>
        <v>0</v>
      </c>
      <c r="Q68" s="65">
        <f t="shared" si="20"/>
        <v>1200</v>
      </c>
      <c r="R68" s="53"/>
      <c r="S68" s="136">
        <f>SUM(S69:S71)</f>
        <v>-1200</v>
      </c>
    </row>
    <row r="69" spans="1:19" s="64" customFormat="1" ht="15">
      <c r="A69" s="60"/>
      <c r="B69" s="61"/>
      <c r="C69" s="61"/>
      <c r="D69" s="61" t="s">
        <v>80</v>
      </c>
      <c r="E69" s="62"/>
      <c r="F69" s="95" t="s">
        <v>253</v>
      </c>
      <c r="G69" s="50"/>
      <c r="H69" s="50"/>
      <c r="I69" s="50"/>
      <c r="J69" s="50"/>
      <c r="K69" s="50">
        <v>1200</v>
      </c>
      <c r="L69" s="50"/>
      <c r="M69" s="50"/>
      <c r="N69" s="50"/>
      <c r="O69" s="50"/>
      <c r="P69" s="50"/>
      <c r="Q69" s="68">
        <f aca="true" t="shared" si="21" ref="Q69:Q74">SUM(K69:P69)</f>
        <v>1200</v>
      </c>
      <c r="R69" s="67"/>
      <c r="S69" s="137">
        <f aca="true" t="shared" si="22" ref="S69:S74">G69-Q69</f>
        <v>-1200</v>
      </c>
    </row>
    <row r="70" spans="1:19" s="64" customFormat="1" ht="15">
      <c r="A70" s="60"/>
      <c r="B70" s="61"/>
      <c r="C70" s="61"/>
      <c r="D70" s="61" t="s">
        <v>81</v>
      </c>
      <c r="E70" s="62"/>
      <c r="F70" s="95" t="s">
        <v>254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68">
        <f t="shared" si="21"/>
        <v>0</v>
      </c>
      <c r="R70" s="67"/>
      <c r="S70" s="137">
        <f t="shared" si="22"/>
        <v>0</v>
      </c>
    </row>
    <row r="71" spans="1:19" s="64" customFormat="1" ht="15">
      <c r="A71" s="60"/>
      <c r="B71" s="61"/>
      <c r="C71" s="61"/>
      <c r="D71" s="61" t="s">
        <v>82</v>
      </c>
      <c r="E71" s="62"/>
      <c r="F71" s="95" t="s">
        <v>255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68">
        <f t="shared" si="21"/>
        <v>0</v>
      </c>
      <c r="R71" s="67"/>
      <c r="S71" s="137">
        <f t="shared" si="22"/>
        <v>0</v>
      </c>
    </row>
    <row r="72" spans="1:19" s="46" customFormat="1" ht="15">
      <c r="A72" s="40"/>
      <c r="B72" s="41"/>
      <c r="C72" s="41" t="s">
        <v>83</v>
      </c>
      <c r="D72" s="41"/>
      <c r="E72" s="42"/>
      <c r="F72" s="95" t="s">
        <v>256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65">
        <f t="shared" si="21"/>
        <v>0</v>
      </c>
      <c r="R72" s="53"/>
      <c r="S72" s="134">
        <f t="shared" si="22"/>
        <v>0</v>
      </c>
    </row>
    <row r="73" spans="1:19" s="46" customFormat="1" ht="15">
      <c r="A73" s="40"/>
      <c r="B73" s="41"/>
      <c r="C73" s="41" t="s">
        <v>84</v>
      </c>
      <c r="D73" s="41"/>
      <c r="E73" s="42"/>
      <c r="F73" s="95" t="s">
        <v>257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65">
        <f t="shared" si="21"/>
        <v>0</v>
      </c>
      <c r="R73" s="53"/>
      <c r="S73" s="134">
        <f t="shared" si="22"/>
        <v>0</v>
      </c>
    </row>
    <row r="74" spans="1:19" s="51" customFormat="1" ht="15">
      <c r="A74" s="47"/>
      <c r="B74" s="48" t="s">
        <v>51</v>
      </c>
      <c r="C74" s="48"/>
      <c r="D74" s="48"/>
      <c r="E74" s="49"/>
      <c r="F74" s="95" t="s">
        <v>258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38">
        <f t="shared" si="21"/>
        <v>0</v>
      </c>
      <c r="R74" s="15"/>
      <c r="S74" s="133">
        <f t="shared" si="22"/>
        <v>0</v>
      </c>
    </row>
    <row r="75" spans="1:19" ht="14.25">
      <c r="A75" s="54"/>
      <c r="B75" s="6"/>
      <c r="E75" s="55"/>
      <c r="F75" s="95" t="s">
        <v>259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3"/>
      <c r="R75" s="53"/>
      <c r="S75" s="104"/>
    </row>
    <row r="76" spans="1:19" s="34" customFormat="1" ht="14.25">
      <c r="A76" s="28" t="s">
        <v>85</v>
      </c>
      <c r="B76" s="29"/>
      <c r="C76" s="29"/>
      <c r="D76" s="29"/>
      <c r="E76" s="30"/>
      <c r="F76" s="95" t="s">
        <v>260</v>
      </c>
      <c r="G76" s="31">
        <f aca="true" t="shared" si="23" ref="G76:Q76">SUM(G77:G84)</f>
        <v>18</v>
      </c>
      <c r="H76" s="31">
        <f t="shared" si="23"/>
        <v>18</v>
      </c>
      <c r="I76" s="31">
        <f t="shared" si="23"/>
        <v>0</v>
      </c>
      <c r="J76" s="31">
        <f t="shared" si="23"/>
        <v>0</v>
      </c>
      <c r="K76" s="31">
        <f t="shared" si="23"/>
        <v>800</v>
      </c>
      <c r="L76" s="31">
        <f t="shared" si="23"/>
        <v>905</v>
      </c>
      <c r="M76" s="31">
        <f t="shared" si="23"/>
        <v>0</v>
      </c>
      <c r="N76" s="31">
        <f t="shared" si="23"/>
        <v>0</v>
      </c>
      <c r="O76" s="31">
        <f t="shared" si="23"/>
        <v>0</v>
      </c>
      <c r="P76" s="31">
        <f t="shared" si="23"/>
        <v>200</v>
      </c>
      <c r="Q76" s="31">
        <f t="shared" si="23"/>
        <v>1905</v>
      </c>
      <c r="R76" s="32"/>
      <c r="S76" s="135">
        <f>SUM(S77:S84)</f>
        <v>-1887</v>
      </c>
    </row>
    <row r="77" spans="1:19" s="51" customFormat="1" ht="15">
      <c r="A77" s="47"/>
      <c r="B77" s="48" t="s">
        <v>35</v>
      </c>
      <c r="C77" s="48"/>
      <c r="D77" s="48"/>
      <c r="E77" s="49"/>
      <c r="F77" s="95" t="s">
        <v>261</v>
      </c>
      <c r="G77" s="50"/>
      <c r="H77" s="50"/>
      <c r="I77" s="50"/>
      <c r="J77" s="50"/>
      <c r="K77" s="50">
        <v>280</v>
      </c>
      <c r="L77" s="50"/>
      <c r="M77" s="50"/>
      <c r="N77" s="50"/>
      <c r="O77" s="50"/>
      <c r="P77" s="50"/>
      <c r="Q77" s="38">
        <f aca="true" t="shared" si="24" ref="Q77:Q84">SUM(K77:P77)</f>
        <v>280</v>
      </c>
      <c r="R77" s="15"/>
      <c r="S77" s="133">
        <f aca="true" t="shared" si="25" ref="S77:S84">G77-Q77</f>
        <v>-280</v>
      </c>
    </row>
    <row r="78" spans="1:19" s="51" customFormat="1" ht="15">
      <c r="A78" s="47"/>
      <c r="B78" s="48" t="s">
        <v>86</v>
      </c>
      <c r="C78" s="48"/>
      <c r="D78" s="48"/>
      <c r="E78" s="49"/>
      <c r="F78" s="95" t="s">
        <v>262</v>
      </c>
      <c r="G78" s="50">
        <v>18</v>
      </c>
      <c r="H78" s="50">
        <v>18</v>
      </c>
      <c r="I78" s="50"/>
      <c r="J78" s="50"/>
      <c r="K78" s="50">
        <v>400</v>
      </c>
      <c r="L78" s="50">
        <v>580</v>
      </c>
      <c r="M78" s="50"/>
      <c r="N78" s="50"/>
      <c r="O78" s="50"/>
      <c r="P78" s="50"/>
      <c r="Q78" s="38">
        <f t="shared" si="24"/>
        <v>980</v>
      </c>
      <c r="R78" s="15"/>
      <c r="S78" s="133">
        <f t="shared" si="25"/>
        <v>-962</v>
      </c>
    </row>
    <row r="79" spans="1:19" s="51" customFormat="1" ht="15">
      <c r="A79" s="47"/>
      <c r="B79" s="48" t="s">
        <v>87</v>
      </c>
      <c r="C79" s="48"/>
      <c r="D79" s="48"/>
      <c r="E79" s="49"/>
      <c r="F79" s="95" t="s">
        <v>263</v>
      </c>
      <c r="G79" s="50"/>
      <c r="H79" s="50"/>
      <c r="I79" s="50"/>
      <c r="J79" s="50"/>
      <c r="K79" s="50">
        <v>120</v>
      </c>
      <c r="L79" s="50">
        <v>115</v>
      </c>
      <c r="M79" s="50"/>
      <c r="N79" s="50"/>
      <c r="O79" s="50"/>
      <c r="P79" s="50"/>
      <c r="Q79" s="38">
        <f t="shared" si="24"/>
        <v>235</v>
      </c>
      <c r="R79" s="15"/>
      <c r="S79" s="133">
        <f t="shared" si="25"/>
        <v>-235</v>
      </c>
    </row>
    <row r="80" spans="1:19" s="51" customFormat="1" ht="15">
      <c r="A80" s="47"/>
      <c r="B80" s="48" t="s">
        <v>88</v>
      </c>
      <c r="C80" s="48"/>
      <c r="D80" s="48"/>
      <c r="E80" s="49"/>
      <c r="F80" s="95" t="s">
        <v>264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38">
        <f t="shared" si="24"/>
        <v>0</v>
      </c>
      <c r="R80" s="15"/>
      <c r="S80" s="133">
        <f t="shared" si="25"/>
        <v>0</v>
      </c>
    </row>
    <row r="81" spans="1:19" s="51" customFormat="1" ht="15">
      <c r="A81" s="47"/>
      <c r="B81" s="48" t="s">
        <v>89</v>
      </c>
      <c r="C81" s="48"/>
      <c r="D81" s="48"/>
      <c r="E81" s="49"/>
      <c r="F81" s="95" t="s">
        <v>265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38">
        <f t="shared" si="24"/>
        <v>0</v>
      </c>
      <c r="R81" s="15"/>
      <c r="S81" s="133">
        <f t="shared" si="25"/>
        <v>0</v>
      </c>
    </row>
    <row r="82" spans="1:19" s="51" customFormat="1" ht="15">
      <c r="A82" s="47"/>
      <c r="B82" s="48" t="s">
        <v>90</v>
      </c>
      <c r="C82" s="48"/>
      <c r="D82" s="48"/>
      <c r="E82" s="49"/>
      <c r="F82" s="95" t="s">
        <v>266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38">
        <f t="shared" si="24"/>
        <v>0</v>
      </c>
      <c r="R82" s="15"/>
      <c r="S82" s="133">
        <f t="shared" si="25"/>
        <v>0</v>
      </c>
    </row>
    <row r="83" spans="1:19" s="51" customFormat="1" ht="15">
      <c r="A83" s="47"/>
      <c r="B83" s="48" t="s">
        <v>91</v>
      </c>
      <c r="C83" s="48"/>
      <c r="D83" s="48"/>
      <c r="E83" s="49"/>
      <c r="F83" s="95" t="s">
        <v>267</v>
      </c>
      <c r="G83" s="50"/>
      <c r="H83" s="50"/>
      <c r="I83" s="50"/>
      <c r="J83" s="50"/>
      <c r="K83" s="50"/>
      <c r="L83" s="50">
        <v>210</v>
      </c>
      <c r="M83" s="50"/>
      <c r="N83" s="50"/>
      <c r="O83" s="50"/>
      <c r="P83" s="50"/>
      <c r="Q83" s="38">
        <f t="shared" si="24"/>
        <v>210</v>
      </c>
      <c r="R83" s="15"/>
      <c r="S83" s="133">
        <f t="shared" si="25"/>
        <v>-210</v>
      </c>
    </row>
    <row r="84" spans="1:19" s="51" customFormat="1" ht="15">
      <c r="A84" s="47"/>
      <c r="B84" s="48" t="s">
        <v>51</v>
      </c>
      <c r="C84" s="48"/>
      <c r="D84" s="48"/>
      <c r="E84" s="49"/>
      <c r="F84" s="95" t="s">
        <v>268</v>
      </c>
      <c r="G84" s="50"/>
      <c r="H84" s="50"/>
      <c r="I84" s="50"/>
      <c r="J84" s="50"/>
      <c r="K84" s="50"/>
      <c r="L84" s="50"/>
      <c r="M84" s="50"/>
      <c r="N84" s="50"/>
      <c r="O84" s="50"/>
      <c r="P84" s="50">
        <v>200</v>
      </c>
      <c r="Q84" s="38">
        <f t="shared" si="24"/>
        <v>200</v>
      </c>
      <c r="R84" s="15"/>
      <c r="S84" s="133">
        <f t="shared" si="25"/>
        <v>-200</v>
      </c>
    </row>
    <row r="85" spans="1:19" s="51" customFormat="1" ht="15">
      <c r="A85" s="47"/>
      <c r="B85" s="48"/>
      <c r="C85" s="48"/>
      <c r="D85" s="48"/>
      <c r="E85" s="49"/>
      <c r="F85" s="95" t="s">
        <v>205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5"/>
      <c r="R85" s="15"/>
      <c r="S85" s="104"/>
    </row>
    <row r="86" spans="1:19" s="34" customFormat="1" ht="14.25">
      <c r="A86" s="28" t="s">
        <v>92</v>
      </c>
      <c r="B86" s="29"/>
      <c r="C86" s="29"/>
      <c r="D86" s="29"/>
      <c r="E86" s="30"/>
      <c r="F86" s="95" t="s">
        <v>269</v>
      </c>
      <c r="G86" s="31">
        <f aca="true" t="shared" si="26" ref="G86:Q86">G87+G88+G89+G92+G93+G103+G104</f>
        <v>380</v>
      </c>
      <c r="H86" s="31">
        <f t="shared" si="26"/>
        <v>0</v>
      </c>
      <c r="I86" s="31">
        <f t="shared" si="26"/>
        <v>370</v>
      </c>
      <c r="J86" s="31">
        <f t="shared" si="26"/>
        <v>0</v>
      </c>
      <c r="K86" s="31">
        <f t="shared" si="26"/>
        <v>1700</v>
      </c>
      <c r="L86" s="31">
        <f t="shared" si="26"/>
        <v>2248</v>
      </c>
      <c r="M86" s="31">
        <f t="shared" si="26"/>
        <v>0</v>
      </c>
      <c r="N86" s="31">
        <f t="shared" si="26"/>
        <v>0</v>
      </c>
      <c r="O86" s="31">
        <f t="shared" si="26"/>
        <v>0</v>
      </c>
      <c r="P86" s="31">
        <f t="shared" si="26"/>
        <v>45</v>
      </c>
      <c r="Q86" s="31">
        <f t="shared" si="26"/>
        <v>3993</v>
      </c>
      <c r="R86" s="32"/>
      <c r="S86" s="135">
        <f>S87+S88+S89+S92+S93+S103+S104</f>
        <v>-3613</v>
      </c>
    </row>
    <row r="87" spans="1:19" s="51" customFormat="1" ht="15">
      <c r="A87" s="47"/>
      <c r="B87" s="48" t="s">
        <v>35</v>
      </c>
      <c r="C87" s="48"/>
      <c r="D87" s="48"/>
      <c r="E87" s="49"/>
      <c r="F87" s="95" t="s">
        <v>270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38">
        <f>SUM(K87:P87)</f>
        <v>0</v>
      </c>
      <c r="R87" s="15"/>
      <c r="S87" s="133">
        <f>G87-Q87</f>
        <v>0</v>
      </c>
    </row>
    <row r="88" spans="1:19" s="51" customFormat="1" ht="15">
      <c r="A88" s="47"/>
      <c r="B88" s="48" t="s">
        <v>93</v>
      </c>
      <c r="C88" s="48"/>
      <c r="D88" s="48"/>
      <c r="E88" s="49"/>
      <c r="F88" s="95" t="s">
        <v>271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38">
        <f>SUM(K88:P88)</f>
        <v>0</v>
      </c>
      <c r="R88" s="15"/>
      <c r="S88" s="133">
        <f>G88-Q88</f>
        <v>0</v>
      </c>
    </row>
    <row r="89" spans="1:19" s="51" customFormat="1" ht="15">
      <c r="A89" s="35"/>
      <c r="B89" s="36" t="s">
        <v>94</v>
      </c>
      <c r="C89" s="36"/>
      <c r="D89" s="36"/>
      <c r="E89" s="37"/>
      <c r="F89" s="95" t="s">
        <v>272</v>
      </c>
      <c r="G89" s="38">
        <f aca="true" t="shared" si="27" ref="G89:Q89">SUM(G90:G91)</f>
        <v>0</v>
      </c>
      <c r="H89" s="38">
        <f t="shared" si="27"/>
        <v>0</v>
      </c>
      <c r="I89" s="38">
        <f t="shared" si="27"/>
        <v>0</v>
      </c>
      <c r="J89" s="38">
        <f t="shared" si="27"/>
        <v>0</v>
      </c>
      <c r="K89" s="38">
        <f t="shared" si="27"/>
        <v>800</v>
      </c>
      <c r="L89" s="38">
        <f t="shared" si="27"/>
        <v>42</v>
      </c>
      <c r="M89" s="38">
        <f t="shared" si="27"/>
        <v>0</v>
      </c>
      <c r="N89" s="38">
        <f t="shared" si="27"/>
        <v>0</v>
      </c>
      <c r="O89" s="38">
        <f t="shared" si="27"/>
        <v>0</v>
      </c>
      <c r="P89" s="38">
        <f t="shared" si="27"/>
        <v>0</v>
      </c>
      <c r="Q89" s="38">
        <f t="shared" si="27"/>
        <v>842</v>
      </c>
      <c r="R89" s="15"/>
      <c r="S89" s="135">
        <f>SUM(S90:S91)</f>
        <v>-842</v>
      </c>
    </row>
    <row r="90" spans="1:19" s="46" customFormat="1" ht="15">
      <c r="A90" s="40"/>
      <c r="B90" s="41"/>
      <c r="C90" s="41" t="s">
        <v>95</v>
      </c>
      <c r="D90" s="41"/>
      <c r="E90" s="42"/>
      <c r="F90" s="95" t="s">
        <v>273</v>
      </c>
      <c r="G90" s="50"/>
      <c r="H90" s="50"/>
      <c r="I90" s="50"/>
      <c r="J90" s="50"/>
      <c r="K90" s="50">
        <v>800</v>
      </c>
      <c r="L90" s="50">
        <v>42</v>
      </c>
      <c r="M90" s="50"/>
      <c r="N90" s="50"/>
      <c r="O90" s="50"/>
      <c r="P90" s="50"/>
      <c r="Q90" s="65">
        <f>SUM(K90:P90)</f>
        <v>842</v>
      </c>
      <c r="R90" s="53"/>
      <c r="S90" s="134">
        <f>G90-Q90</f>
        <v>-842</v>
      </c>
    </row>
    <row r="91" spans="1:19" s="46" customFormat="1" ht="15">
      <c r="A91" s="40"/>
      <c r="B91" s="41"/>
      <c r="C91" s="41" t="s">
        <v>96</v>
      </c>
      <c r="D91" s="41"/>
      <c r="E91" s="42"/>
      <c r="F91" s="95" t="s">
        <v>274</v>
      </c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65">
        <f>SUM(K91:P91)</f>
        <v>0</v>
      </c>
      <c r="R91" s="53"/>
      <c r="S91" s="134">
        <f>G91-Q91</f>
        <v>0</v>
      </c>
    </row>
    <row r="92" spans="1:19" s="51" customFormat="1" ht="15">
      <c r="A92" s="47"/>
      <c r="B92" s="48" t="s">
        <v>97</v>
      </c>
      <c r="C92" s="48"/>
      <c r="D92" s="48"/>
      <c r="E92" s="49"/>
      <c r="F92" s="95" t="s">
        <v>275</v>
      </c>
      <c r="G92" s="50"/>
      <c r="H92" s="50"/>
      <c r="I92" s="50"/>
      <c r="J92" s="50"/>
      <c r="K92" s="50">
        <v>900</v>
      </c>
      <c r="L92" s="50">
        <v>306</v>
      </c>
      <c r="M92" s="50"/>
      <c r="N92" s="50"/>
      <c r="O92" s="50"/>
      <c r="P92" s="50"/>
      <c r="Q92" s="38">
        <f>SUM(K92:P92)</f>
        <v>1206</v>
      </c>
      <c r="R92" s="15"/>
      <c r="S92" s="133">
        <f>G92-Q92</f>
        <v>-1206</v>
      </c>
    </row>
    <row r="93" spans="1:19" s="51" customFormat="1" ht="15">
      <c r="A93" s="35"/>
      <c r="B93" s="36" t="s">
        <v>98</v>
      </c>
      <c r="C93" s="36"/>
      <c r="D93" s="36"/>
      <c r="E93" s="37"/>
      <c r="F93" s="95" t="s">
        <v>276</v>
      </c>
      <c r="G93" s="38">
        <f aca="true" t="shared" si="28" ref="G93:Q93">G94+G98+G102</f>
        <v>380</v>
      </c>
      <c r="H93" s="38">
        <f t="shared" si="28"/>
        <v>0</v>
      </c>
      <c r="I93" s="38">
        <f t="shared" si="28"/>
        <v>370</v>
      </c>
      <c r="J93" s="38">
        <f t="shared" si="28"/>
        <v>0</v>
      </c>
      <c r="K93" s="38">
        <f t="shared" si="28"/>
        <v>0</v>
      </c>
      <c r="L93" s="38">
        <f t="shared" si="28"/>
        <v>1900</v>
      </c>
      <c r="M93" s="38">
        <f t="shared" si="28"/>
        <v>0</v>
      </c>
      <c r="N93" s="38">
        <f t="shared" si="28"/>
        <v>0</v>
      </c>
      <c r="O93" s="38">
        <f t="shared" si="28"/>
        <v>0</v>
      </c>
      <c r="P93" s="38">
        <f t="shared" si="28"/>
        <v>0</v>
      </c>
      <c r="Q93" s="38">
        <f t="shared" si="28"/>
        <v>1900</v>
      </c>
      <c r="R93" s="15"/>
      <c r="S93" s="135">
        <f>S94+S98+S102</f>
        <v>-1520</v>
      </c>
    </row>
    <row r="94" spans="1:19" s="46" customFormat="1" ht="14.25">
      <c r="A94" s="57"/>
      <c r="B94" s="58"/>
      <c r="C94" s="58" t="s">
        <v>99</v>
      </c>
      <c r="D94" s="58"/>
      <c r="E94" s="59"/>
      <c r="F94" s="95" t="s">
        <v>277</v>
      </c>
      <c r="G94" s="65">
        <f aca="true" t="shared" si="29" ref="G94:Q94">SUM(G95:G97)</f>
        <v>380</v>
      </c>
      <c r="H94" s="65">
        <f t="shared" si="29"/>
        <v>0</v>
      </c>
      <c r="I94" s="65">
        <f t="shared" si="29"/>
        <v>370</v>
      </c>
      <c r="J94" s="65">
        <f t="shared" si="29"/>
        <v>0</v>
      </c>
      <c r="K94" s="65">
        <f t="shared" si="29"/>
        <v>0</v>
      </c>
      <c r="L94" s="65">
        <f t="shared" si="29"/>
        <v>1900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1900</v>
      </c>
      <c r="R94" s="53"/>
      <c r="S94" s="136">
        <f>SUM(S95:S97)</f>
        <v>-1520</v>
      </c>
    </row>
    <row r="95" spans="1:19" s="64" customFormat="1" ht="15">
      <c r="A95" s="60"/>
      <c r="B95" s="61"/>
      <c r="C95" s="61"/>
      <c r="D95" s="61" t="s">
        <v>100</v>
      </c>
      <c r="E95" s="62"/>
      <c r="F95" s="95" t="s">
        <v>278</v>
      </c>
      <c r="G95" s="50">
        <v>380</v>
      </c>
      <c r="H95" s="50"/>
      <c r="I95" s="50">
        <v>370</v>
      </c>
      <c r="J95" s="50"/>
      <c r="K95" s="50"/>
      <c r="L95" s="50">
        <v>1900</v>
      </c>
      <c r="M95" s="50"/>
      <c r="N95" s="50"/>
      <c r="O95" s="50"/>
      <c r="P95" s="50"/>
      <c r="Q95" s="68">
        <f>SUM(K95:P95)</f>
        <v>1900</v>
      </c>
      <c r="R95" s="67"/>
      <c r="S95" s="137">
        <f>G95-Q95</f>
        <v>-1520</v>
      </c>
    </row>
    <row r="96" spans="1:19" s="64" customFormat="1" ht="15">
      <c r="A96" s="60"/>
      <c r="B96" s="61"/>
      <c r="C96" s="61"/>
      <c r="D96" s="61" t="s">
        <v>101</v>
      </c>
      <c r="E96" s="62"/>
      <c r="F96" s="95" t="s">
        <v>279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68">
        <f>SUM(K96:P96)</f>
        <v>0</v>
      </c>
      <c r="R96" s="67"/>
      <c r="S96" s="137">
        <f>G96-Q96</f>
        <v>0</v>
      </c>
    </row>
    <row r="97" spans="1:19" s="64" customFormat="1" ht="15">
      <c r="A97" s="60"/>
      <c r="B97" s="61"/>
      <c r="C97" s="61"/>
      <c r="D97" s="61" t="s">
        <v>102</v>
      </c>
      <c r="E97" s="62"/>
      <c r="F97" s="95" t="s">
        <v>280</v>
      </c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68">
        <f>SUM(K97:P97)</f>
        <v>0</v>
      </c>
      <c r="R97" s="67"/>
      <c r="S97" s="137">
        <f>G97-Q97</f>
        <v>0</v>
      </c>
    </row>
    <row r="98" spans="1:19" s="46" customFormat="1" ht="14.25">
      <c r="A98" s="57"/>
      <c r="B98" s="58"/>
      <c r="C98" s="58" t="s">
        <v>103</v>
      </c>
      <c r="D98" s="58"/>
      <c r="E98" s="59"/>
      <c r="F98" s="95" t="s">
        <v>281</v>
      </c>
      <c r="G98" s="65">
        <f aca="true" t="shared" si="30" ref="G98:Q98">SUM(G99:G101)</f>
        <v>0</v>
      </c>
      <c r="H98" s="65">
        <f t="shared" si="30"/>
        <v>0</v>
      </c>
      <c r="I98" s="65">
        <f t="shared" si="30"/>
        <v>0</v>
      </c>
      <c r="J98" s="65">
        <f t="shared" si="30"/>
        <v>0</v>
      </c>
      <c r="K98" s="65">
        <f t="shared" si="30"/>
        <v>0</v>
      </c>
      <c r="L98" s="65">
        <f t="shared" si="30"/>
        <v>0</v>
      </c>
      <c r="M98" s="65">
        <f t="shared" si="30"/>
        <v>0</v>
      </c>
      <c r="N98" s="65">
        <f t="shared" si="30"/>
        <v>0</v>
      </c>
      <c r="O98" s="65">
        <f t="shared" si="30"/>
        <v>0</v>
      </c>
      <c r="P98" s="65">
        <f t="shared" si="30"/>
        <v>0</v>
      </c>
      <c r="Q98" s="65">
        <f t="shared" si="30"/>
        <v>0</v>
      </c>
      <c r="R98" s="53"/>
      <c r="S98" s="136">
        <f>SUM(S99:S101)</f>
        <v>0</v>
      </c>
    </row>
    <row r="99" spans="1:19" s="64" customFormat="1" ht="15">
      <c r="A99" s="60"/>
      <c r="B99" s="61"/>
      <c r="C99" s="61"/>
      <c r="D99" s="61" t="s">
        <v>104</v>
      </c>
      <c r="E99" s="62"/>
      <c r="F99" s="95" t="s">
        <v>282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68">
        <f aca="true" t="shared" si="31" ref="Q99:Q104">SUM(K99:P99)</f>
        <v>0</v>
      </c>
      <c r="R99" s="67"/>
      <c r="S99" s="137">
        <f aca="true" t="shared" si="32" ref="S99:S104">G99-Q99</f>
        <v>0</v>
      </c>
    </row>
    <row r="100" spans="1:19" s="64" customFormat="1" ht="15">
      <c r="A100" s="60"/>
      <c r="B100" s="61"/>
      <c r="C100" s="61"/>
      <c r="D100" s="61" t="s">
        <v>105</v>
      </c>
      <c r="E100" s="62"/>
      <c r="F100" s="95" t="s">
        <v>283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68">
        <f t="shared" si="31"/>
        <v>0</v>
      </c>
      <c r="R100" s="67"/>
      <c r="S100" s="137">
        <f t="shared" si="32"/>
        <v>0</v>
      </c>
    </row>
    <row r="101" spans="1:19" s="64" customFormat="1" ht="15">
      <c r="A101" s="60"/>
      <c r="B101" s="61"/>
      <c r="C101" s="61"/>
      <c r="D101" s="61" t="s">
        <v>106</v>
      </c>
      <c r="E101" s="62"/>
      <c r="F101" s="95" t="s">
        <v>284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68">
        <f t="shared" si="31"/>
        <v>0</v>
      </c>
      <c r="R101" s="67"/>
      <c r="S101" s="137">
        <f t="shared" si="32"/>
        <v>0</v>
      </c>
    </row>
    <row r="102" spans="1:19" s="46" customFormat="1" ht="15">
      <c r="A102" s="40"/>
      <c r="B102" s="41"/>
      <c r="C102" s="41" t="s">
        <v>107</v>
      </c>
      <c r="D102" s="41"/>
      <c r="E102" s="42"/>
      <c r="F102" s="95" t="s">
        <v>285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65">
        <f t="shared" si="31"/>
        <v>0</v>
      </c>
      <c r="R102" s="53"/>
      <c r="S102" s="134">
        <f t="shared" si="32"/>
        <v>0</v>
      </c>
    </row>
    <row r="103" spans="1:19" s="51" customFormat="1" ht="15">
      <c r="A103" s="47"/>
      <c r="B103" s="48" t="s">
        <v>108</v>
      </c>
      <c r="C103" s="48"/>
      <c r="D103" s="48"/>
      <c r="E103" s="49"/>
      <c r="F103" s="95" t="s">
        <v>286</v>
      </c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38">
        <f t="shared" si="31"/>
        <v>0</v>
      </c>
      <c r="R103" s="15"/>
      <c r="S103" s="133">
        <f t="shared" si="32"/>
        <v>0</v>
      </c>
    </row>
    <row r="104" spans="1:19" s="51" customFormat="1" ht="15">
      <c r="A104" s="47"/>
      <c r="B104" s="48" t="s">
        <v>109</v>
      </c>
      <c r="C104" s="48"/>
      <c r="D104" s="48"/>
      <c r="E104" s="49"/>
      <c r="F104" s="95" t="s">
        <v>287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>
        <v>45</v>
      </c>
      <c r="Q104" s="38">
        <f t="shared" si="31"/>
        <v>45</v>
      </c>
      <c r="R104" s="15"/>
      <c r="S104" s="133">
        <f t="shared" si="32"/>
        <v>-45</v>
      </c>
    </row>
    <row r="105" spans="1:19" ht="14.25">
      <c r="A105" s="54"/>
      <c r="B105" s="152" t="s">
        <v>405</v>
      </c>
      <c r="C105" s="152"/>
      <c r="D105" s="152"/>
      <c r="E105" s="152"/>
      <c r="F105" s="95" t="s">
        <v>205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3"/>
      <c r="R105" s="53"/>
      <c r="S105" s="104"/>
    </row>
    <row r="106" spans="1:19" s="34" customFormat="1" ht="14.25">
      <c r="A106" s="28" t="s">
        <v>110</v>
      </c>
      <c r="B106" s="29"/>
      <c r="C106" s="29"/>
      <c r="D106" s="29"/>
      <c r="E106" s="30"/>
      <c r="F106" s="95" t="s">
        <v>288</v>
      </c>
      <c r="G106" s="31">
        <f aca="true" t="shared" si="33" ref="G106:Q106">G107+G108+G109+G115</f>
        <v>0</v>
      </c>
      <c r="H106" s="31">
        <f t="shared" si="33"/>
        <v>0</v>
      </c>
      <c r="I106" s="31">
        <f t="shared" si="33"/>
        <v>0</v>
      </c>
      <c r="J106" s="31">
        <f t="shared" si="33"/>
        <v>0</v>
      </c>
      <c r="K106" s="31">
        <f t="shared" si="33"/>
        <v>720</v>
      </c>
      <c r="L106" s="31">
        <f t="shared" si="33"/>
        <v>2190</v>
      </c>
      <c r="M106" s="31">
        <f t="shared" si="33"/>
        <v>58</v>
      </c>
      <c r="N106" s="31">
        <f t="shared" si="33"/>
        <v>0</v>
      </c>
      <c r="O106" s="31">
        <f t="shared" si="33"/>
        <v>0</v>
      </c>
      <c r="P106" s="31">
        <f t="shared" si="33"/>
        <v>10</v>
      </c>
      <c r="Q106" s="31">
        <f t="shared" si="33"/>
        <v>2978</v>
      </c>
      <c r="R106" s="32"/>
      <c r="S106" s="135">
        <f>S107+S108+S109+S115</f>
        <v>-2978</v>
      </c>
    </row>
    <row r="107" spans="1:19" s="51" customFormat="1" ht="15">
      <c r="A107" s="47"/>
      <c r="B107" s="48" t="s">
        <v>35</v>
      </c>
      <c r="C107" s="48"/>
      <c r="D107" s="48"/>
      <c r="E107" s="49"/>
      <c r="F107" s="95" t="s">
        <v>289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38">
        <f>SUM(K107:P107)</f>
        <v>0</v>
      </c>
      <c r="R107" s="15"/>
      <c r="S107" s="133">
        <f>G107-Q107</f>
        <v>0</v>
      </c>
    </row>
    <row r="108" spans="1:19" s="51" customFormat="1" ht="15">
      <c r="A108" s="47"/>
      <c r="B108" s="48" t="s">
        <v>111</v>
      </c>
      <c r="C108" s="48"/>
      <c r="D108" s="48"/>
      <c r="E108" s="49"/>
      <c r="F108" s="95" t="s">
        <v>290</v>
      </c>
      <c r="G108" s="50"/>
      <c r="H108" s="50"/>
      <c r="I108" s="50"/>
      <c r="J108" s="50"/>
      <c r="K108" s="50">
        <v>700</v>
      </c>
      <c r="L108" s="50">
        <v>1650</v>
      </c>
      <c r="M108" s="50">
        <v>58</v>
      </c>
      <c r="N108" s="50"/>
      <c r="O108" s="50"/>
      <c r="P108" s="50">
        <v>10</v>
      </c>
      <c r="Q108" s="38">
        <f>SUM(K108:P108)</f>
        <v>2418</v>
      </c>
      <c r="R108" s="15"/>
      <c r="S108" s="133">
        <f>G108-Q108</f>
        <v>-2418</v>
      </c>
    </row>
    <row r="109" spans="1:19" s="51" customFormat="1" ht="15">
      <c r="A109" s="35"/>
      <c r="B109" s="36" t="s">
        <v>112</v>
      </c>
      <c r="C109" s="36"/>
      <c r="D109" s="36"/>
      <c r="E109" s="37"/>
      <c r="F109" s="95" t="s">
        <v>291</v>
      </c>
      <c r="G109" s="38">
        <f aca="true" t="shared" si="34" ref="G109:Q109">SUM(G110:G114)</f>
        <v>0</v>
      </c>
      <c r="H109" s="38">
        <f t="shared" si="34"/>
        <v>0</v>
      </c>
      <c r="I109" s="38">
        <f t="shared" si="34"/>
        <v>0</v>
      </c>
      <c r="J109" s="38">
        <f t="shared" si="34"/>
        <v>0</v>
      </c>
      <c r="K109" s="38">
        <f t="shared" si="34"/>
        <v>20</v>
      </c>
      <c r="L109" s="38">
        <f t="shared" si="34"/>
        <v>540</v>
      </c>
      <c r="M109" s="38">
        <f t="shared" si="34"/>
        <v>0</v>
      </c>
      <c r="N109" s="38">
        <f t="shared" si="34"/>
        <v>0</v>
      </c>
      <c r="O109" s="38">
        <f t="shared" si="34"/>
        <v>0</v>
      </c>
      <c r="P109" s="38">
        <f t="shared" si="34"/>
        <v>0</v>
      </c>
      <c r="Q109" s="38">
        <f t="shared" si="34"/>
        <v>560</v>
      </c>
      <c r="R109" s="15"/>
      <c r="S109" s="135">
        <f>SUM(S110:S114)</f>
        <v>-560</v>
      </c>
    </row>
    <row r="110" spans="1:19" s="46" customFormat="1" ht="15">
      <c r="A110" s="40"/>
      <c r="B110" s="41"/>
      <c r="C110" s="41" t="s">
        <v>113</v>
      </c>
      <c r="D110" s="41"/>
      <c r="E110" s="42"/>
      <c r="F110" s="95" t="s">
        <v>292</v>
      </c>
      <c r="G110" s="50"/>
      <c r="H110" s="50"/>
      <c r="I110" s="50"/>
      <c r="J110" s="50"/>
      <c r="K110" s="50">
        <v>20</v>
      </c>
      <c r="L110" s="50">
        <v>80</v>
      </c>
      <c r="M110" s="50"/>
      <c r="N110" s="50"/>
      <c r="O110" s="50"/>
      <c r="P110" s="50"/>
      <c r="Q110" s="65">
        <f aca="true" t="shared" si="35" ref="Q110:Q115">SUM(K110:P110)</f>
        <v>100</v>
      </c>
      <c r="R110" s="53"/>
      <c r="S110" s="134">
        <f aca="true" t="shared" si="36" ref="S110:S115">G110-Q110</f>
        <v>-100</v>
      </c>
    </row>
    <row r="111" spans="1:19" s="46" customFormat="1" ht="15">
      <c r="A111" s="40"/>
      <c r="B111" s="41"/>
      <c r="C111" s="41" t="s">
        <v>114</v>
      </c>
      <c r="D111" s="41"/>
      <c r="E111" s="42"/>
      <c r="F111" s="95" t="s">
        <v>293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65">
        <f t="shared" si="35"/>
        <v>0</v>
      </c>
      <c r="R111" s="53"/>
      <c r="S111" s="134">
        <f t="shared" si="36"/>
        <v>0</v>
      </c>
    </row>
    <row r="112" spans="1:19" s="46" customFormat="1" ht="15">
      <c r="A112" s="40"/>
      <c r="B112" s="41"/>
      <c r="C112" s="41" t="s">
        <v>115</v>
      </c>
      <c r="D112" s="41"/>
      <c r="E112" s="42"/>
      <c r="F112" s="95" t="s">
        <v>294</v>
      </c>
      <c r="G112" s="50"/>
      <c r="H112" s="50"/>
      <c r="I112" s="50"/>
      <c r="J112" s="50"/>
      <c r="K112" s="50"/>
      <c r="L112" s="50">
        <v>460</v>
      </c>
      <c r="M112" s="50"/>
      <c r="N112" s="50"/>
      <c r="O112" s="50"/>
      <c r="P112" s="50"/>
      <c r="Q112" s="65">
        <f t="shared" si="35"/>
        <v>460</v>
      </c>
      <c r="R112" s="53"/>
      <c r="S112" s="134">
        <f t="shared" si="36"/>
        <v>-460</v>
      </c>
    </row>
    <row r="113" spans="1:19" s="46" customFormat="1" ht="15">
      <c r="A113" s="40"/>
      <c r="B113" s="41"/>
      <c r="C113" s="41" t="s">
        <v>116</v>
      </c>
      <c r="D113" s="41"/>
      <c r="E113" s="42"/>
      <c r="F113" s="95" t="s">
        <v>295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65">
        <f t="shared" si="35"/>
        <v>0</v>
      </c>
      <c r="R113" s="53"/>
      <c r="S113" s="134">
        <f t="shared" si="36"/>
        <v>0</v>
      </c>
    </row>
    <row r="114" spans="1:19" s="46" customFormat="1" ht="15">
      <c r="A114" s="40"/>
      <c r="B114" s="41"/>
      <c r="C114" s="41" t="s">
        <v>117</v>
      </c>
      <c r="D114" s="41"/>
      <c r="E114" s="42"/>
      <c r="F114" s="95" t="s">
        <v>296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65">
        <f t="shared" si="35"/>
        <v>0</v>
      </c>
      <c r="R114" s="53"/>
      <c r="S114" s="134">
        <f t="shared" si="36"/>
        <v>0</v>
      </c>
    </row>
    <row r="115" spans="1:19" s="51" customFormat="1" ht="15">
      <c r="A115" s="47"/>
      <c r="B115" s="48" t="s">
        <v>51</v>
      </c>
      <c r="C115" s="48"/>
      <c r="D115" s="48"/>
      <c r="E115" s="49"/>
      <c r="F115" s="95" t="s">
        <v>297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38">
        <f t="shared" si="35"/>
        <v>0</v>
      </c>
      <c r="R115" s="15"/>
      <c r="S115" s="133">
        <f t="shared" si="36"/>
        <v>0</v>
      </c>
    </row>
    <row r="116" spans="1:19" ht="14.25">
      <c r="A116" s="54"/>
      <c r="B116" s="6"/>
      <c r="E116" s="55"/>
      <c r="F116" s="95" t="s">
        <v>205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3"/>
      <c r="R116" s="53"/>
      <c r="S116" s="104"/>
    </row>
    <row r="117" spans="1:19" s="34" customFormat="1" ht="14.25">
      <c r="A117" s="28" t="s">
        <v>118</v>
      </c>
      <c r="B117" s="29"/>
      <c r="C117" s="29"/>
      <c r="D117" s="29"/>
      <c r="E117" s="30"/>
      <c r="F117" s="95" t="s">
        <v>298</v>
      </c>
      <c r="G117" s="31">
        <f aca="true" t="shared" si="37" ref="G117:Q117">G118+G119+G120+G123+G126</f>
        <v>2252</v>
      </c>
      <c r="H117" s="31">
        <f t="shared" si="37"/>
        <v>2252</v>
      </c>
      <c r="I117" s="31">
        <f t="shared" si="37"/>
        <v>0</v>
      </c>
      <c r="J117" s="31">
        <f t="shared" si="37"/>
        <v>0</v>
      </c>
      <c r="K117" s="31">
        <f t="shared" si="37"/>
        <v>0</v>
      </c>
      <c r="L117" s="31">
        <f t="shared" si="37"/>
        <v>1912</v>
      </c>
      <c r="M117" s="31">
        <f t="shared" si="37"/>
        <v>0</v>
      </c>
      <c r="N117" s="31">
        <f t="shared" si="37"/>
        <v>0</v>
      </c>
      <c r="O117" s="31">
        <f t="shared" si="37"/>
        <v>0</v>
      </c>
      <c r="P117" s="31">
        <f t="shared" si="37"/>
        <v>600</v>
      </c>
      <c r="Q117" s="31">
        <f t="shared" si="37"/>
        <v>2512</v>
      </c>
      <c r="R117" s="32"/>
      <c r="S117" s="135">
        <f>S118+S119+S120+S123+S126</f>
        <v>-260</v>
      </c>
    </row>
    <row r="118" spans="1:19" s="51" customFormat="1" ht="15">
      <c r="A118" s="47"/>
      <c r="B118" s="48" t="s">
        <v>35</v>
      </c>
      <c r="C118" s="48"/>
      <c r="D118" s="48"/>
      <c r="E118" s="49"/>
      <c r="F118" s="95" t="s">
        <v>299</v>
      </c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38">
        <f>SUM(K118:P118)</f>
        <v>0</v>
      </c>
      <c r="R118" s="15"/>
      <c r="S118" s="133">
        <f>G118-Q118</f>
        <v>0</v>
      </c>
    </row>
    <row r="119" spans="1:19" s="51" customFormat="1" ht="15">
      <c r="A119" s="47"/>
      <c r="B119" s="48" t="s">
        <v>119</v>
      </c>
      <c r="C119" s="48"/>
      <c r="D119" s="48"/>
      <c r="E119" s="49"/>
      <c r="F119" s="95" t="s">
        <v>300</v>
      </c>
      <c r="G119" s="50"/>
      <c r="H119" s="50"/>
      <c r="I119" s="50"/>
      <c r="J119" s="50"/>
      <c r="K119" s="50"/>
      <c r="L119" s="50"/>
      <c r="M119" s="50"/>
      <c r="N119" s="50"/>
      <c r="O119" s="50"/>
      <c r="P119" s="50">
        <v>600</v>
      </c>
      <c r="Q119" s="38">
        <f>SUM(K119:P119)</f>
        <v>600</v>
      </c>
      <c r="R119" s="15"/>
      <c r="S119" s="133">
        <f>G119-Q119</f>
        <v>-600</v>
      </c>
    </row>
    <row r="120" spans="1:19" s="51" customFormat="1" ht="15">
      <c r="A120" s="35"/>
      <c r="B120" s="36" t="s">
        <v>120</v>
      </c>
      <c r="C120" s="36"/>
      <c r="D120" s="36"/>
      <c r="E120" s="37"/>
      <c r="F120" s="95" t="s">
        <v>301</v>
      </c>
      <c r="G120" s="38">
        <f aca="true" t="shared" si="38" ref="G120:Q120">SUM(G121:G122)</f>
        <v>2200</v>
      </c>
      <c r="H120" s="38">
        <f t="shared" si="38"/>
        <v>2200</v>
      </c>
      <c r="I120" s="38">
        <f t="shared" si="38"/>
        <v>0</v>
      </c>
      <c r="J120" s="38">
        <f t="shared" si="38"/>
        <v>0</v>
      </c>
      <c r="K120" s="38">
        <f t="shared" si="38"/>
        <v>0</v>
      </c>
      <c r="L120" s="38">
        <f t="shared" si="38"/>
        <v>1865</v>
      </c>
      <c r="M120" s="38">
        <f t="shared" si="38"/>
        <v>0</v>
      </c>
      <c r="N120" s="38">
        <f t="shared" si="38"/>
        <v>0</v>
      </c>
      <c r="O120" s="38">
        <f t="shared" si="38"/>
        <v>0</v>
      </c>
      <c r="P120" s="38">
        <f t="shared" si="38"/>
        <v>0</v>
      </c>
      <c r="Q120" s="38">
        <f t="shared" si="38"/>
        <v>1865</v>
      </c>
      <c r="R120" s="15"/>
      <c r="S120" s="135">
        <f>SUM(S121:S122)</f>
        <v>335</v>
      </c>
    </row>
    <row r="121" spans="1:19" s="46" customFormat="1" ht="15">
      <c r="A121" s="40"/>
      <c r="B121" s="41"/>
      <c r="C121" s="41" t="s">
        <v>121</v>
      </c>
      <c r="D121" s="41"/>
      <c r="E121" s="42"/>
      <c r="F121" s="95" t="s">
        <v>302</v>
      </c>
      <c r="G121" s="50">
        <v>2200</v>
      </c>
      <c r="H121" s="50">
        <v>2200</v>
      </c>
      <c r="I121" s="50"/>
      <c r="J121" s="50"/>
      <c r="K121" s="50"/>
      <c r="L121" s="50">
        <v>465</v>
      </c>
      <c r="M121" s="50"/>
      <c r="N121" s="50"/>
      <c r="O121" s="50"/>
      <c r="P121" s="50"/>
      <c r="Q121" s="65">
        <f>SUM(K121:P121)</f>
        <v>465</v>
      </c>
      <c r="R121" s="53"/>
      <c r="S121" s="134">
        <f>G121-Q121</f>
        <v>1735</v>
      </c>
    </row>
    <row r="122" spans="1:19" s="46" customFormat="1" ht="15">
      <c r="A122" s="40"/>
      <c r="B122" s="41"/>
      <c r="C122" s="41" t="s">
        <v>122</v>
      </c>
      <c r="D122" s="41"/>
      <c r="E122" s="42"/>
      <c r="F122" s="95" t="s">
        <v>303</v>
      </c>
      <c r="G122" s="50"/>
      <c r="H122" s="50"/>
      <c r="I122" s="50"/>
      <c r="J122" s="50"/>
      <c r="K122" s="50"/>
      <c r="L122" s="50">
        <v>1400</v>
      </c>
      <c r="M122" s="50"/>
      <c r="N122" s="50"/>
      <c r="O122" s="50"/>
      <c r="P122" s="50"/>
      <c r="Q122" s="65">
        <f>SUM(K122:P122)</f>
        <v>1400</v>
      </c>
      <c r="R122" s="53"/>
      <c r="S122" s="134">
        <f>G122-Q122</f>
        <v>-1400</v>
      </c>
    </row>
    <row r="123" spans="1:19" s="51" customFormat="1" ht="15">
      <c r="A123" s="35"/>
      <c r="B123" s="36" t="s">
        <v>123</v>
      </c>
      <c r="C123" s="36"/>
      <c r="D123" s="36"/>
      <c r="E123" s="37"/>
      <c r="F123" s="95" t="s">
        <v>304</v>
      </c>
      <c r="G123" s="38">
        <f aca="true" t="shared" si="39" ref="G123:Q123">SUM(G124:G125)</f>
        <v>52</v>
      </c>
      <c r="H123" s="38">
        <f t="shared" si="39"/>
        <v>52</v>
      </c>
      <c r="I123" s="38">
        <f t="shared" si="39"/>
        <v>0</v>
      </c>
      <c r="J123" s="38">
        <f t="shared" si="39"/>
        <v>0</v>
      </c>
      <c r="K123" s="38">
        <f t="shared" si="39"/>
        <v>0</v>
      </c>
      <c r="L123" s="38">
        <f t="shared" si="39"/>
        <v>47</v>
      </c>
      <c r="M123" s="38">
        <f t="shared" si="39"/>
        <v>0</v>
      </c>
      <c r="N123" s="38">
        <f t="shared" si="39"/>
        <v>0</v>
      </c>
      <c r="O123" s="38">
        <f t="shared" si="39"/>
        <v>0</v>
      </c>
      <c r="P123" s="38">
        <f t="shared" si="39"/>
        <v>0</v>
      </c>
      <c r="Q123" s="38">
        <f t="shared" si="39"/>
        <v>47</v>
      </c>
      <c r="R123" s="15"/>
      <c r="S123" s="135">
        <f>SUM(S124:S125)</f>
        <v>5</v>
      </c>
    </row>
    <row r="124" spans="1:19" s="46" customFormat="1" ht="15">
      <c r="A124" s="40"/>
      <c r="B124" s="41"/>
      <c r="C124" s="41" t="s">
        <v>124</v>
      </c>
      <c r="D124" s="41"/>
      <c r="E124" s="42"/>
      <c r="F124" s="95" t="s">
        <v>305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65">
        <f>SUM(K124:P124)</f>
        <v>0</v>
      </c>
      <c r="R124" s="53"/>
      <c r="S124" s="134">
        <f>G124-Q124</f>
        <v>0</v>
      </c>
    </row>
    <row r="125" spans="1:19" s="46" customFormat="1" ht="15">
      <c r="A125" s="40"/>
      <c r="B125" s="41"/>
      <c r="C125" s="41" t="s">
        <v>125</v>
      </c>
      <c r="D125" s="41"/>
      <c r="E125" s="42"/>
      <c r="F125" s="95" t="s">
        <v>306</v>
      </c>
      <c r="G125" s="50">
        <v>52</v>
      </c>
      <c r="H125" s="50">
        <v>52</v>
      </c>
      <c r="I125" s="50"/>
      <c r="J125" s="50"/>
      <c r="K125" s="50"/>
      <c r="L125" s="50">
        <v>47</v>
      </c>
      <c r="M125" s="50"/>
      <c r="N125" s="50"/>
      <c r="O125" s="50"/>
      <c r="P125" s="50"/>
      <c r="Q125" s="65">
        <f>SUM(K125:P125)</f>
        <v>47</v>
      </c>
      <c r="R125" s="53"/>
      <c r="S125" s="134">
        <f>G125-Q125</f>
        <v>5</v>
      </c>
    </row>
    <row r="126" spans="1:19" s="51" customFormat="1" ht="15">
      <c r="A126" s="47"/>
      <c r="B126" s="48" t="s">
        <v>51</v>
      </c>
      <c r="C126" s="48"/>
      <c r="D126" s="48"/>
      <c r="E126" s="49"/>
      <c r="F126" s="95" t="s">
        <v>307</v>
      </c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38">
        <f>SUM(K126:P126)</f>
        <v>0</v>
      </c>
      <c r="R126" s="15"/>
      <c r="S126" s="133">
        <f>G126-Q126</f>
        <v>0</v>
      </c>
    </row>
    <row r="127" spans="1:19" ht="14.25">
      <c r="A127" s="54"/>
      <c r="B127" s="6"/>
      <c r="E127" s="55"/>
      <c r="F127" s="95" t="s">
        <v>205</v>
      </c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3"/>
      <c r="R127" s="53"/>
      <c r="S127" s="104"/>
    </row>
    <row r="128" spans="1:19" s="34" customFormat="1" ht="14.25">
      <c r="A128" s="28" t="s">
        <v>126</v>
      </c>
      <c r="B128" s="29"/>
      <c r="C128" s="29"/>
      <c r="D128" s="29"/>
      <c r="E128" s="30"/>
      <c r="F128" s="95" t="s">
        <v>308</v>
      </c>
      <c r="G128" s="31">
        <f aca="true" t="shared" si="40" ref="G128:Q128">G129+G130+G131+G137+G138+G139</f>
        <v>311</v>
      </c>
      <c r="H128" s="31">
        <f t="shared" si="40"/>
        <v>311</v>
      </c>
      <c r="I128" s="31">
        <f t="shared" si="40"/>
        <v>0</v>
      </c>
      <c r="J128" s="31">
        <f t="shared" si="40"/>
        <v>0</v>
      </c>
      <c r="K128" s="31">
        <f t="shared" si="40"/>
        <v>100</v>
      </c>
      <c r="L128" s="31">
        <f t="shared" si="40"/>
        <v>1599</v>
      </c>
      <c r="M128" s="31">
        <f t="shared" si="40"/>
        <v>0</v>
      </c>
      <c r="N128" s="31">
        <f t="shared" si="40"/>
        <v>0</v>
      </c>
      <c r="O128" s="31">
        <f t="shared" si="40"/>
        <v>0</v>
      </c>
      <c r="P128" s="31">
        <f t="shared" si="40"/>
        <v>0</v>
      </c>
      <c r="Q128" s="31">
        <f t="shared" si="40"/>
        <v>1699</v>
      </c>
      <c r="R128" s="32"/>
      <c r="S128" s="135">
        <f>S129+S130+S131+S137+S138+S139</f>
        <v>-1388</v>
      </c>
    </row>
    <row r="129" spans="1:19" s="51" customFormat="1" ht="15">
      <c r="A129" s="47"/>
      <c r="B129" s="48" t="s">
        <v>35</v>
      </c>
      <c r="C129" s="48"/>
      <c r="D129" s="48"/>
      <c r="E129" s="49"/>
      <c r="F129" s="95" t="s">
        <v>309</v>
      </c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38">
        <f>SUM(K129:P129)</f>
        <v>0</v>
      </c>
      <c r="R129" s="15"/>
      <c r="S129" s="133">
        <f>G129-Q129</f>
        <v>0</v>
      </c>
    </row>
    <row r="130" spans="1:19" s="51" customFormat="1" ht="15">
      <c r="A130" s="47"/>
      <c r="B130" s="48" t="s">
        <v>127</v>
      </c>
      <c r="C130" s="48"/>
      <c r="D130" s="48"/>
      <c r="E130" s="49"/>
      <c r="F130" s="95" t="s">
        <v>310</v>
      </c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38">
        <f>SUM(K130:P130)</f>
        <v>0</v>
      </c>
      <c r="R130" s="15"/>
      <c r="S130" s="133">
        <f>G130-Q130</f>
        <v>0</v>
      </c>
    </row>
    <row r="131" spans="1:19" s="51" customFormat="1" ht="15">
      <c r="A131" s="35"/>
      <c r="B131" s="36" t="s">
        <v>128</v>
      </c>
      <c r="C131" s="36"/>
      <c r="D131" s="36"/>
      <c r="E131" s="37"/>
      <c r="F131" s="95" t="s">
        <v>311</v>
      </c>
      <c r="G131" s="38">
        <f aca="true" t="shared" si="41" ref="G131:Q131">SUM(G132:G136)</f>
        <v>0</v>
      </c>
      <c r="H131" s="38">
        <f t="shared" si="41"/>
        <v>0</v>
      </c>
      <c r="I131" s="38">
        <f t="shared" si="41"/>
        <v>0</v>
      </c>
      <c r="J131" s="38">
        <f t="shared" si="41"/>
        <v>0</v>
      </c>
      <c r="K131" s="38">
        <f t="shared" si="41"/>
        <v>0</v>
      </c>
      <c r="L131" s="38">
        <f t="shared" si="41"/>
        <v>885</v>
      </c>
      <c r="M131" s="38">
        <f t="shared" si="41"/>
        <v>0</v>
      </c>
      <c r="N131" s="38">
        <f t="shared" si="41"/>
        <v>0</v>
      </c>
      <c r="O131" s="38">
        <f t="shared" si="41"/>
        <v>0</v>
      </c>
      <c r="P131" s="38">
        <f t="shared" si="41"/>
        <v>0</v>
      </c>
      <c r="Q131" s="38">
        <f t="shared" si="41"/>
        <v>885</v>
      </c>
      <c r="R131" s="15"/>
      <c r="S131" s="135">
        <f>SUM(S132:S136)</f>
        <v>-885</v>
      </c>
    </row>
    <row r="132" spans="1:19" s="46" customFormat="1" ht="15">
      <c r="A132" s="40"/>
      <c r="B132" s="41"/>
      <c r="C132" s="41" t="s">
        <v>69</v>
      </c>
      <c r="D132" s="41"/>
      <c r="E132" s="42"/>
      <c r="F132" s="95" t="s">
        <v>312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65">
        <f aca="true" t="shared" si="42" ref="Q132:Q139">SUM(K132:P132)</f>
        <v>0</v>
      </c>
      <c r="R132" s="53"/>
      <c r="S132" s="134">
        <f aca="true" t="shared" si="43" ref="S132:S139">G132-Q132</f>
        <v>0</v>
      </c>
    </row>
    <row r="133" spans="1:19" s="46" customFormat="1" ht="15">
      <c r="A133" s="40"/>
      <c r="B133" s="41"/>
      <c r="C133" s="41" t="s">
        <v>129</v>
      </c>
      <c r="D133" s="41"/>
      <c r="E133" s="42"/>
      <c r="F133" s="95" t="s">
        <v>313</v>
      </c>
      <c r="G133" s="50"/>
      <c r="H133" s="50"/>
      <c r="I133" s="50"/>
      <c r="J133" s="50"/>
      <c r="K133" s="50"/>
      <c r="L133" s="50">
        <v>85</v>
      </c>
      <c r="M133" s="50"/>
      <c r="N133" s="50"/>
      <c r="O133" s="50"/>
      <c r="P133" s="50"/>
      <c r="Q133" s="65">
        <f t="shared" si="42"/>
        <v>85</v>
      </c>
      <c r="R133" s="53"/>
      <c r="S133" s="134">
        <f t="shared" si="43"/>
        <v>-85</v>
      </c>
    </row>
    <row r="134" spans="1:19" s="46" customFormat="1" ht="15">
      <c r="A134" s="40"/>
      <c r="B134" s="41"/>
      <c r="C134" s="41" t="s">
        <v>130</v>
      </c>
      <c r="D134" s="41"/>
      <c r="E134" s="42"/>
      <c r="F134" s="95" t="s">
        <v>314</v>
      </c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65">
        <f t="shared" si="42"/>
        <v>0</v>
      </c>
      <c r="R134" s="53"/>
      <c r="S134" s="134">
        <f t="shared" si="43"/>
        <v>0</v>
      </c>
    </row>
    <row r="135" spans="1:19" s="46" customFormat="1" ht="15">
      <c r="A135" s="40"/>
      <c r="B135" s="41"/>
      <c r="C135" s="41" t="s">
        <v>131</v>
      </c>
      <c r="D135" s="41"/>
      <c r="E135" s="42"/>
      <c r="F135" s="95" t="s">
        <v>315</v>
      </c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65">
        <f t="shared" si="42"/>
        <v>0</v>
      </c>
      <c r="R135" s="53"/>
      <c r="S135" s="134">
        <f t="shared" si="43"/>
        <v>0</v>
      </c>
    </row>
    <row r="136" spans="1:19" s="46" customFormat="1" ht="15">
      <c r="A136" s="40"/>
      <c r="B136" s="41"/>
      <c r="C136" s="41" t="s">
        <v>132</v>
      </c>
      <c r="D136" s="41"/>
      <c r="E136" s="42"/>
      <c r="F136" s="95" t="s">
        <v>316</v>
      </c>
      <c r="G136" s="50"/>
      <c r="H136" s="50"/>
      <c r="I136" s="50"/>
      <c r="J136" s="50"/>
      <c r="K136" s="50"/>
      <c r="L136" s="50">
        <v>800</v>
      </c>
      <c r="M136" s="50"/>
      <c r="N136" s="50"/>
      <c r="O136" s="50"/>
      <c r="P136" s="50"/>
      <c r="Q136" s="65">
        <f t="shared" si="42"/>
        <v>800</v>
      </c>
      <c r="R136" s="53"/>
      <c r="S136" s="134">
        <f t="shared" si="43"/>
        <v>-800</v>
      </c>
    </row>
    <row r="137" spans="1:19" s="51" customFormat="1" ht="15">
      <c r="A137" s="47"/>
      <c r="B137" s="48" t="s">
        <v>133</v>
      </c>
      <c r="C137" s="48"/>
      <c r="D137" s="48"/>
      <c r="E137" s="49"/>
      <c r="F137" s="95" t="s">
        <v>317</v>
      </c>
      <c r="G137" s="50">
        <v>311</v>
      </c>
      <c r="H137" s="50">
        <v>311</v>
      </c>
      <c r="I137" s="50"/>
      <c r="J137" s="50"/>
      <c r="K137" s="50">
        <v>100</v>
      </c>
      <c r="L137" s="50">
        <v>714</v>
      </c>
      <c r="M137" s="50"/>
      <c r="N137" s="50"/>
      <c r="O137" s="50"/>
      <c r="P137" s="50"/>
      <c r="Q137" s="38">
        <f t="shared" si="42"/>
        <v>814</v>
      </c>
      <c r="R137" s="15"/>
      <c r="S137" s="133">
        <f t="shared" si="43"/>
        <v>-503</v>
      </c>
    </row>
    <row r="138" spans="1:19" s="51" customFormat="1" ht="15">
      <c r="A138" s="47"/>
      <c r="B138" s="48" t="s">
        <v>387</v>
      </c>
      <c r="C138" s="48"/>
      <c r="D138" s="48"/>
      <c r="E138" s="49"/>
      <c r="F138" s="101" t="s">
        <v>388</v>
      </c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38">
        <f t="shared" si="42"/>
        <v>0</v>
      </c>
      <c r="R138" s="15"/>
      <c r="S138" s="133">
        <f t="shared" si="43"/>
        <v>0</v>
      </c>
    </row>
    <row r="139" spans="1:19" s="51" customFormat="1" ht="15">
      <c r="A139" s="47"/>
      <c r="B139" s="48" t="s">
        <v>51</v>
      </c>
      <c r="C139" s="48"/>
      <c r="D139" s="48"/>
      <c r="E139" s="49"/>
      <c r="F139" s="95" t="s">
        <v>318</v>
      </c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38">
        <f t="shared" si="42"/>
        <v>0</v>
      </c>
      <c r="R139" s="15"/>
      <c r="S139" s="133">
        <f t="shared" si="43"/>
        <v>0</v>
      </c>
    </row>
    <row r="140" spans="1:19" ht="14.25">
      <c r="A140" s="54"/>
      <c r="B140" s="6"/>
      <c r="E140" s="55"/>
      <c r="F140" s="95" t="s">
        <v>205</v>
      </c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3"/>
      <c r="R140" s="53"/>
      <c r="S140" s="104"/>
    </row>
    <row r="141" spans="1:19" s="34" customFormat="1" ht="14.25">
      <c r="A141" s="28" t="s">
        <v>134</v>
      </c>
      <c r="B141" s="29"/>
      <c r="C141" s="29"/>
      <c r="D141" s="29"/>
      <c r="E141" s="30"/>
      <c r="F141" s="95" t="s">
        <v>319</v>
      </c>
      <c r="G141" s="31">
        <f aca="true" t="shared" si="44" ref="G141:Q141">SUM(G142:G148)</f>
        <v>262</v>
      </c>
      <c r="H141" s="31">
        <f t="shared" si="44"/>
        <v>0</v>
      </c>
      <c r="I141" s="31">
        <f t="shared" si="44"/>
        <v>0</v>
      </c>
      <c r="J141" s="31">
        <f t="shared" si="44"/>
        <v>160</v>
      </c>
      <c r="K141" s="31">
        <f t="shared" si="44"/>
        <v>0</v>
      </c>
      <c r="L141" s="31">
        <f t="shared" si="44"/>
        <v>1602</v>
      </c>
      <c r="M141" s="31">
        <f t="shared" si="44"/>
        <v>0</v>
      </c>
      <c r="N141" s="31">
        <f t="shared" si="44"/>
        <v>0</v>
      </c>
      <c r="O141" s="31">
        <f t="shared" si="44"/>
        <v>0</v>
      </c>
      <c r="P141" s="31">
        <f t="shared" si="44"/>
        <v>100</v>
      </c>
      <c r="Q141" s="31">
        <f t="shared" si="44"/>
        <v>1702</v>
      </c>
      <c r="R141" s="32"/>
      <c r="S141" s="135">
        <f>SUM(S142:S148)</f>
        <v>-1440</v>
      </c>
    </row>
    <row r="142" spans="1:19" s="51" customFormat="1" ht="15">
      <c r="A142" s="47"/>
      <c r="B142" s="48" t="s">
        <v>35</v>
      </c>
      <c r="C142" s="48"/>
      <c r="D142" s="48"/>
      <c r="E142" s="49"/>
      <c r="F142" s="95" t="s">
        <v>320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38">
        <f aca="true" t="shared" si="45" ref="Q142:Q148">SUM(K142:P142)</f>
        <v>0</v>
      </c>
      <c r="R142" s="15"/>
      <c r="S142" s="133">
        <f aca="true" t="shared" si="46" ref="S142:S148">G142-Q142</f>
        <v>0</v>
      </c>
    </row>
    <row r="143" spans="1:19" s="51" customFormat="1" ht="15">
      <c r="A143" s="47"/>
      <c r="B143" s="48" t="s">
        <v>135</v>
      </c>
      <c r="C143" s="48"/>
      <c r="D143" s="48"/>
      <c r="E143" s="49"/>
      <c r="F143" s="95" t="s">
        <v>321</v>
      </c>
      <c r="G143" s="50">
        <v>262</v>
      </c>
      <c r="H143" s="50"/>
      <c r="I143" s="50"/>
      <c r="J143" s="50">
        <v>160</v>
      </c>
      <c r="K143" s="50"/>
      <c r="L143" s="50">
        <v>250</v>
      </c>
      <c r="M143" s="50"/>
      <c r="N143" s="50"/>
      <c r="O143" s="50"/>
      <c r="P143" s="50"/>
      <c r="Q143" s="38">
        <f t="shared" si="45"/>
        <v>250</v>
      </c>
      <c r="R143" s="15"/>
      <c r="S143" s="133">
        <f t="shared" si="46"/>
        <v>12</v>
      </c>
    </row>
    <row r="144" spans="1:19" s="51" customFormat="1" ht="15">
      <c r="A144" s="47"/>
      <c r="B144" s="48" t="s">
        <v>136</v>
      </c>
      <c r="C144" s="48"/>
      <c r="D144" s="48"/>
      <c r="E144" s="49"/>
      <c r="F144" s="95" t="s">
        <v>322</v>
      </c>
      <c r="G144" s="50"/>
      <c r="H144" s="50"/>
      <c r="I144" s="50"/>
      <c r="J144" s="50"/>
      <c r="K144" s="50"/>
      <c r="L144" s="50">
        <v>52</v>
      </c>
      <c r="M144" s="50"/>
      <c r="N144" s="50"/>
      <c r="O144" s="50"/>
      <c r="P144" s="50"/>
      <c r="Q144" s="38">
        <f t="shared" si="45"/>
        <v>52</v>
      </c>
      <c r="R144" s="15"/>
      <c r="S144" s="133">
        <f t="shared" si="46"/>
        <v>-52</v>
      </c>
    </row>
    <row r="145" spans="1:19" s="51" customFormat="1" ht="15">
      <c r="A145" s="47"/>
      <c r="B145" s="48" t="s">
        <v>137</v>
      </c>
      <c r="C145" s="48"/>
      <c r="D145" s="48"/>
      <c r="E145" s="49"/>
      <c r="F145" s="95" t="s">
        <v>323</v>
      </c>
      <c r="G145" s="50"/>
      <c r="H145" s="50"/>
      <c r="I145" s="50"/>
      <c r="J145" s="50"/>
      <c r="K145" s="50"/>
      <c r="L145" s="50">
        <v>700</v>
      </c>
      <c r="M145" s="50"/>
      <c r="N145" s="50"/>
      <c r="O145" s="50"/>
      <c r="P145" s="50">
        <v>100</v>
      </c>
      <c r="Q145" s="38">
        <f t="shared" si="45"/>
        <v>800</v>
      </c>
      <c r="R145" s="15"/>
      <c r="S145" s="133">
        <f t="shared" si="46"/>
        <v>-800</v>
      </c>
    </row>
    <row r="146" spans="1:19" s="51" customFormat="1" ht="15">
      <c r="A146" s="47"/>
      <c r="B146" s="48" t="s">
        <v>138</v>
      </c>
      <c r="C146" s="48"/>
      <c r="D146" s="48"/>
      <c r="E146" s="49"/>
      <c r="F146" s="95" t="s">
        <v>324</v>
      </c>
      <c r="G146" s="50"/>
      <c r="H146" s="50"/>
      <c r="I146" s="50"/>
      <c r="J146" s="50"/>
      <c r="K146" s="50"/>
      <c r="L146" s="50">
        <v>600</v>
      </c>
      <c r="M146" s="50"/>
      <c r="N146" s="50"/>
      <c r="O146" s="50"/>
      <c r="P146" s="50"/>
      <c r="Q146" s="38">
        <f t="shared" si="45"/>
        <v>600</v>
      </c>
      <c r="R146" s="15"/>
      <c r="S146" s="133">
        <f t="shared" si="46"/>
        <v>-600</v>
      </c>
    </row>
    <row r="147" spans="1:19" s="51" customFormat="1" ht="15">
      <c r="A147" s="47"/>
      <c r="B147" s="48" t="s">
        <v>139</v>
      </c>
      <c r="C147" s="48"/>
      <c r="D147" s="48"/>
      <c r="E147" s="49"/>
      <c r="F147" s="95" t="s">
        <v>325</v>
      </c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38">
        <f t="shared" si="45"/>
        <v>0</v>
      </c>
      <c r="R147" s="15"/>
      <c r="S147" s="133">
        <f t="shared" si="46"/>
        <v>0</v>
      </c>
    </row>
    <row r="148" spans="1:19" s="51" customFormat="1" ht="15">
      <c r="A148" s="47"/>
      <c r="B148" s="48" t="s">
        <v>51</v>
      </c>
      <c r="C148" s="48"/>
      <c r="D148" s="48"/>
      <c r="E148" s="49"/>
      <c r="F148" s="95" t="s">
        <v>326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38">
        <f t="shared" si="45"/>
        <v>0</v>
      </c>
      <c r="R148" s="15"/>
      <c r="S148" s="133">
        <f t="shared" si="46"/>
        <v>0</v>
      </c>
    </row>
    <row r="149" spans="1:19" s="51" customFormat="1" ht="15">
      <c r="A149" s="47"/>
      <c r="B149" s="48"/>
      <c r="C149" s="48"/>
      <c r="D149" s="48"/>
      <c r="E149" s="49"/>
      <c r="F149" s="95" t="s">
        <v>205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5"/>
      <c r="R149" s="15"/>
      <c r="S149" s="104"/>
    </row>
    <row r="150" spans="1:19" s="34" customFormat="1" ht="14.25">
      <c r="A150" s="28" t="s">
        <v>140</v>
      </c>
      <c r="B150" s="29"/>
      <c r="C150" s="29"/>
      <c r="D150" s="29"/>
      <c r="E150" s="30"/>
      <c r="F150" s="95" t="s">
        <v>327</v>
      </c>
      <c r="G150" s="31">
        <f aca="true" t="shared" si="47" ref="G150:Q150">SUM(G151:G158)</f>
        <v>1762</v>
      </c>
      <c r="H150" s="31">
        <f t="shared" si="47"/>
        <v>0</v>
      </c>
      <c r="I150" s="31">
        <f t="shared" si="47"/>
        <v>0</v>
      </c>
      <c r="J150" s="31">
        <f t="shared" si="47"/>
        <v>1660</v>
      </c>
      <c r="K150" s="31">
        <f t="shared" si="47"/>
        <v>1700</v>
      </c>
      <c r="L150" s="31">
        <f t="shared" si="47"/>
        <v>4620</v>
      </c>
      <c r="M150" s="31">
        <f t="shared" si="47"/>
        <v>0</v>
      </c>
      <c r="N150" s="31">
        <f t="shared" si="47"/>
        <v>0</v>
      </c>
      <c r="O150" s="31">
        <f t="shared" si="47"/>
        <v>0</v>
      </c>
      <c r="P150" s="31">
        <f t="shared" si="47"/>
        <v>150</v>
      </c>
      <c r="Q150" s="31">
        <f t="shared" si="47"/>
        <v>6470</v>
      </c>
      <c r="R150" s="32"/>
      <c r="S150" s="135">
        <f>SUM(S151:S158)</f>
        <v>-4708</v>
      </c>
    </row>
    <row r="151" spans="1:19" s="51" customFormat="1" ht="15">
      <c r="A151" s="47"/>
      <c r="B151" s="48" t="s">
        <v>35</v>
      </c>
      <c r="C151" s="48"/>
      <c r="D151" s="48"/>
      <c r="E151" s="49"/>
      <c r="F151" s="95" t="s">
        <v>328</v>
      </c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38">
        <f aca="true" t="shared" si="48" ref="Q151:Q158">SUM(K151:P151)</f>
        <v>0</v>
      </c>
      <c r="R151" s="15"/>
      <c r="S151" s="133">
        <f aca="true" t="shared" si="49" ref="S151:S158">G151-Q151</f>
        <v>0</v>
      </c>
    </row>
    <row r="152" spans="1:19" s="51" customFormat="1" ht="15">
      <c r="A152" s="47"/>
      <c r="B152" s="48" t="s">
        <v>141</v>
      </c>
      <c r="C152" s="48"/>
      <c r="D152" s="48"/>
      <c r="E152" s="49"/>
      <c r="F152" s="95" t="s">
        <v>329</v>
      </c>
      <c r="G152" s="50"/>
      <c r="H152" s="50"/>
      <c r="I152" s="50"/>
      <c r="J152" s="50"/>
      <c r="K152" s="50"/>
      <c r="L152" s="50">
        <v>280</v>
      </c>
      <c r="M152" s="50"/>
      <c r="N152" s="50"/>
      <c r="O152" s="50"/>
      <c r="P152" s="50"/>
      <c r="Q152" s="38">
        <f t="shared" si="48"/>
        <v>280</v>
      </c>
      <c r="R152" s="15"/>
      <c r="S152" s="133">
        <f t="shared" si="49"/>
        <v>-280</v>
      </c>
    </row>
    <row r="153" spans="1:19" s="51" customFormat="1" ht="15">
      <c r="A153" s="47"/>
      <c r="B153" s="48" t="s">
        <v>142</v>
      </c>
      <c r="C153" s="48"/>
      <c r="D153" s="48"/>
      <c r="E153" s="49"/>
      <c r="F153" s="95" t="s">
        <v>330</v>
      </c>
      <c r="G153" s="50"/>
      <c r="H153" s="50"/>
      <c r="I153" s="50"/>
      <c r="J153" s="50"/>
      <c r="K153" s="50"/>
      <c r="L153" s="50">
        <v>40</v>
      </c>
      <c r="M153" s="50"/>
      <c r="N153" s="50"/>
      <c r="O153" s="50"/>
      <c r="P153" s="50">
        <v>150</v>
      </c>
      <c r="Q153" s="38">
        <f t="shared" si="48"/>
        <v>190</v>
      </c>
      <c r="R153" s="15"/>
      <c r="S153" s="133">
        <f t="shared" si="49"/>
        <v>-190</v>
      </c>
    </row>
    <row r="154" spans="1:19" s="51" customFormat="1" ht="15">
      <c r="A154" s="47"/>
      <c r="B154" s="48" t="s">
        <v>143</v>
      </c>
      <c r="C154" s="48"/>
      <c r="D154" s="48"/>
      <c r="E154" s="49"/>
      <c r="F154" s="95" t="s">
        <v>331</v>
      </c>
      <c r="G154" s="50">
        <v>262</v>
      </c>
      <c r="H154" s="50"/>
      <c r="I154" s="50"/>
      <c r="J154" s="50">
        <v>160</v>
      </c>
      <c r="K154" s="50">
        <v>1700</v>
      </c>
      <c r="L154" s="50">
        <v>1300</v>
      </c>
      <c r="M154" s="50"/>
      <c r="N154" s="50"/>
      <c r="O154" s="50"/>
      <c r="P154" s="50"/>
      <c r="Q154" s="38">
        <f t="shared" si="48"/>
        <v>3000</v>
      </c>
      <c r="R154" s="15"/>
      <c r="S154" s="133">
        <f t="shared" si="49"/>
        <v>-2738</v>
      </c>
    </row>
    <row r="155" spans="1:19" s="51" customFormat="1" ht="15">
      <c r="A155" s="47"/>
      <c r="B155" s="48" t="s">
        <v>144</v>
      </c>
      <c r="C155" s="48"/>
      <c r="D155" s="48"/>
      <c r="E155" s="49"/>
      <c r="F155" s="95" t="s">
        <v>332</v>
      </c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38">
        <f t="shared" si="48"/>
        <v>0</v>
      </c>
      <c r="R155" s="15"/>
      <c r="S155" s="133">
        <f t="shared" si="49"/>
        <v>0</v>
      </c>
    </row>
    <row r="156" spans="1:19" s="51" customFormat="1" ht="15">
      <c r="A156" s="47"/>
      <c r="B156" s="48" t="s">
        <v>145</v>
      </c>
      <c r="C156" s="48"/>
      <c r="D156" s="48"/>
      <c r="E156" s="49"/>
      <c r="F156" s="95" t="s">
        <v>333</v>
      </c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38">
        <f t="shared" si="48"/>
        <v>0</v>
      </c>
      <c r="R156" s="15"/>
      <c r="S156" s="133">
        <f t="shared" si="49"/>
        <v>0</v>
      </c>
    </row>
    <row r="157" spans="1:19" s="51" customFormat="1" ht="15">
      <c r="A157" s="47"/>
      <c r="B157" s="48" t="s">
        <v>146</v>
      </c>
      <c r="C157" s="48"/>
      <c r="D157" s="48"/>
      <c r="E157" s="49"/>
      <c r="F157" s="95" t="s">
        <v>334</v>
      </c>
      <c r="G157" s="50">
        <v>1500</v>
      </c>
      <c r="H157" s="50"/>
      <c r="I157" s="50"/>
      <c r="J157" s="50">
        <v>1500</v>
      </c>
      <c r="K157" s="50"/>
      <c r="L157" s="50">
        <v>3000</v>
      </c>
      <c r="M157" s="50"/>
      <c r="N157" s="50"/>
      <c r="O157" s="50"/>
      <c r="P157" s="50"/>
      <c r="Q157" s="38">
        <f t="shared" si="48"/>
        <v>3000</v>
      </c>
      <c r="R157" s="15"/>
      <c r="S157" s="133">
        <f t="shared" si="49"/>
        <v>-1500</v>
      </c>
    </row>
    <row r="158" spans="1:19" s="51" customFormat="1" ht="15">
      <c r="A158" s="47"/>
      <c r="B158" s="48" t="s">
        <v>51</v>
      </c>
      <c r="C158" s="48"/>
      <c r="D158" s="48"/>
      <c r="E158" s="49"/>
      <c r="F158" s="95" t="s">
        <v>335</v>
      </c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38">
        <f t="shared" si="48"/>
        <v>0</v>
      </c>
      <c r="R158" s="15"/>
      <c r="S158" s="133">
        <f t="shared" si="49"/>
        <v>0</v>
      </c>
    </row>
    <row r="159" spans="1:19" s="51" customFormat="1" ht="15">
      <c r="A159" s="47"/>
      <c r="B159" s="152" t="s">
        <v>405</v>
      </c>
      <c r="C159" s="152"/>
      <c r="D159" s="152"/>
      <c r="E159" s="152"/>
      <c r="F159" s="95" t="s">
        <v>205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5"/>
      <c r="R159" s="15"/>
      <c r="S159" s="104"/>
    </row>
    <row r="160" spans="1:19" s="34" customFormat="1" ht="14.25">
      <c r="A160" s="28" t="s">
        <v>147</v>
      </c>
      <c r="B160" s="29"/>
      <c r="C160" s="29"/>
      <c r="D160" s="29"/>
      <c r="E160" s="30"/>
      <c r="F160" s="95" t="s">
        <v>336</v>
      </c>
      <c r="G160" s="31">
        <f aca="true" t="shared" si="50" ref="G160:Q160">SUM(G161:G166)</f>
        <v>375</v>
      </c>
      <c r="H160" s="31">
        <f t="shared" si="50"/>
        <v>0</v>
      </c>
      <c r="I160" s="31">
        <f t="shared" si="50"/>
        <v>64</v>
      </c>
      <c r="J160" s="31">
        <f t="shared" si="50"/>
        <v>0</v>
      </c>
      <c r="K160" s="31">
        <f t="shared" si="50"/>
        <v>436</v>
      </c>
      <c r="L160" s="31">
        <f t="shared" si="50"/>
        <v>890</v>
      </c>
      <c r="M160" s="31">
        <f t="shared" si="50"/>
        <v>0</v>
      </c>
      <c r="N160" s="31">
        <f t="shared" si="50"/>
        <v>0</v>
      </c>
      <c r="O160" s="31">
        <f t="shared" si="50"/>
        <v>0</v>
      </c>
      <c r="P160" s="31">
        <f t="shared" si="50"/>
        <v>1000</v>
      </c>
      <c r="Q160" s="31">
        <f t="shared" si="50"/>
        <v>2326</v>
      </c>
      <c r="R160" s="32"/>
      <c r="S160" s="135">
        <f>SUM(S161:S166)</f>
        <v>-1951</v>
      </c>
    </row>
    <row r="161" spans="1:19" s="51" customFormat="1" ht="15">
      <c r="A161" s="47"/>
      <c r="B161" s="48" t="s">
        <v>35</v>
      </c>
      <c r="C161" s="48"/>
      <c r="D161" s="48"/>
      <c r="E161" s="49"/>
      <c r="F161" s="95" t="s">
        <v>337</v>
      </c>
      <c r="G161" s="50"/>
      <c r="H161" s="50"/>
      <c r="I161" s="50"/>
      <c r="J161" s="50"/>
      <c r="K161" s="50">
        <v>96</v>
      </c>
      <c r="L161" s="50"/>
      <c r="M161" s="50"/>
      <c r="N161" s="50"/>
      <c r="O161" s="50"/>
      <c r="P161" s="50">
        <v>1000</v>
      </c>
      <c r="Q161" s="38">
        <f aca="true" t="shared" si="51" ref="Q161:Q166">SUM(K161:P161)</f>
        <v>1096</v>
      </c>
      <c r="R161" s="15"/>
      <c r="S161" s="133">
        <f aca="true" t="shared" si="52" ref="S161:S166">G161-Q161</f>
        <v>-1096</v>
      </c>
    </row>
    <row r="162" spans="1:19" s="51" customFormat="1" ht="15">
      <c r="A162" s="47"/>
      <c r="B162" s="48" t="s">
        <v>148</v>
      </c>
      <c r="C162" s="48"/>
      <c r="D162" s="48"/>
      <c r="E162" s="49"/>
      <c r="F162" s="95" t="s">
        <v>338</v>
      </c>
      <c r="G162" s="50"/>
      <c r="H162" s="50"/>
      <c r="I162" s="50"/>
      <c r="J162" s="50"/>
      <c r="K162" s="50">
        <v>90</v>
      </c>
      <c r="L162" s="50">
        <v>270</v>
      </c>
      <c r="M162" s="50"/>
      <c r="N162" s="50"/>
      <c r="O162" s="50"/>
      <c r="P162" s="50"/>
      <c r="Q162" s="38">
        <f t="shared" si="51"/>
        <v>360</v>
      </c>
      <c r="R162" s="15"/>
      <c r="S162" s="133">
        <f t="shared" si="52"/>
        <v>-360</v>
      </c>
    </row>
    <row r="163" spans="1:19" s="51" customFormat="1" ht="15">
      <c r="A163" s="47"/>
      <c r="B163" s="48" t="s">
        <v>149</v>
      </c>
      <c r="C163" s="48"/>
      <c r="D163" s="48"/>
      <c r="E163" s="49"/>
      <c r="F163" s="95" t="s">
        <v>339</v>
      </c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38">
        <f t="shared" si="51"/>
        <v>0</v>
      </c>
      <c r="R163" s="15"/>
      <c r="S163" s="133">
        <f t="shared" si="52"/>
        <v>0</v>
      </c>
    </row>
    <row r="164" spans="1:19" s="51" customFormat="1" ht="15">
      <c r="A164" s="47"/>
      <c r="B164" s="48" t="s">
        <v>150</v>
      </c>
      <c r="C164" s="48"/>
      <c r="D164" s="48"/>
      <c r="E164" s="49"/>
      <c r="F164" s="95" t="s">
        <v>340</v>
      </c>
      <c r="G164" s="50">
        <v>64</v>
      </c>
      <c r="H164" s="50"/>
      <c r="I164" s="50">
        <v>64</v>
      </c>
      <c r="J164" s="50"/>
      <c r="K164" s="50"/>
      <c r="L164" s="50"/>
      <c r="M164" s="50"/>
      <c r="N164" s="50"/>
      <c r="O164" s="50"/>
      <c r="P164" s="50"/>
      <c r="Q164" s="38">
        <f t="shared" si="51"/>
        <v>0</v>
      </c>
      <c r="R164" s="15"/>
      <c r="S164" s="133">
        <f t="shared" si="52"/>
        <v>64</v>
      </c>
    </row>
    <row r="165" spans="1:19" s="51" customFormat="1" ht="15">
      <c r="A165" s="47"/>
      <c r="B165" s="48" t="s">
        <v>151</v>
      </c>
      <c r="C165" s="48"/>
      <c r="D165" s="48"/>
      <c r="E165" s="49"/>
      <c r="F165" s="95" t="s">
        <v>341</v>
      </c>
      <c r="G165" s="50">
        <v>311</v>
      </c>
      <c r="H165" s="50"/>
      <c r="I165" s="50"/>
      <c r="J165" s="50"/>
      <c r="K165" s="50">
        <v>250</v>
      </c>
      <c r="L165" s="50">
        <v>500</v>
      </c>
      <c r="M165" s="50"/>
      <c r="N165" s="50"/>
      <c r="O165" s="50"/>
      <c r="P165" s="50"/>
      <c r="Q165" s="38">
        <f t="shared" si="51"/>
        <v>750</v>
      </c>
      <c r="R165" s="15"/>
      <c r="S165" s="133">
        <f t="shared" si="52"/>
        <v>-439</v>
      </c>
    </row>
    <row r="166" spans="1:19" s="51" customFormat="1" ht="15">
      <c r="A166" s="47"/>
      <c r="B166" s="48" t="s">
        <v>51</v>
      </c>
      <c r="C166" s="48"/>
      <c r="D166" s="48"/>
      <c r="E166" s="49"/>
      <c r="F166" s="95" t="s">
        <v>342</v>
      </c>
      <c r="G166" s="50"/>
      <c r="H166" s="50"/>
      <c r="I166" s="50"/>
      <c r="J166" s="50"/>
      <c r="K166" s="50"/>
      <c r="L166" s="50">
        <v>120</v>
      </c>
      <c r="M166" s="50"/>
      <c r="N166" s="50"/>
      <c r="O166" s="50"/>
      <c r="P166" s="50"/>
      <c r="Q166" s="38">
        <f t="shared" si="51"/>
        <v>120</v>
      </c>
      <c r="R166" s="15"/>
      <c r="S166" s="133">
        <f t="shared" si="52"/>
        <v>-120</v>
      </c>
    </row>
    <row r="167" spans="1:19" s="51" customFormat="1" ht="15">
      <c r="A167" s="47"/>
      <c r="B167" s="48"/>
      <c r="C167" s="48"/>
      <c r="D167" s="48"/>
      <c r="E167" s="49"/>
      <c r="F167" s="95" t="s">
        <v>205</v>
      </c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38"/>
      <c r="R167" s="15"/>
      <c r="S167" s="133"/>
    </row>
    <row r="168" spans="1:19" s="51" customFormat="1" ht="15">
      <c r="A168" s="28" t="s">
        <v>152</v>
      </c>
      <c r="B168" s="36"/>
      <c r="C168" s="36"/>
      <c r="D168" s="36"/>
      <c r="E168" s="37"/>
      <c r="F168" s="95" t="s">
        <v>343</v>
      </c>
      <c r="G168" s="31">
        <f aca="true" t="shared" si="53" ref="G168:Q168">SUM(G169:G181,G188)</f>
        <v>0</v>
      </c>
      <c r="H168" s="31">
        <f t="shared" si="53"/>
        <v>0</v>
      </c>
      <c r="I168" s="31">
        <f t="shared" si="53"/>
        <v>0</v>
      </c>
      <c r="J168" s="31">
        <f t="shared" si="53"/>
        <v>0</v>
      </c>
      <c r="K168" s="31">
        <f t="shared" si="53"/>
        <v>0</v>
      </c>
      <c r="L168" s="31">
        <f t="shared" si="53"/>
        <v>0</v>
      </c>
      <c r="M168" s="31">
        <f t="shared" si="53"/>
        <v>0</v>
      </c>
      <c r="N168" s="31">
        <f t="shared" si="53"/>
        <v>0</v>
      </c>
      <c r="O168" s="31">
        <f t="shared" si="53"/>
        <v>0</v>
      </c>
      <c r="P168" s="31">
        <f t="shared" si="53"/>
        <v>0</v>
      </c>
      <c r="Q168" s="38">
        <f t="shared" si="53"/>
        <v>0</v>
      </c>
      <c r="R168" s="15"/>
      <c r="S168" s="133">
        <f>SUM(S169:S181,S188)</f>
        <v>0</v>
      </c>
    </row>
    <row r="169" spans="1:19" s="51" customFormat="1" ht="15">
      <c r="A169" s="47"/>
      <c r="B169" s="98">
        <v>10</v>
      </c>
      <c r="C169" s="48" t="s">
        <v>153</v>
      </c>
      <c r="D169" s="48"/>
      <c r="E169" s="49"/>
      <c r="F169" s="95" t="s">
        <v>344</v>
      </c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38">
        <f aca="true" t="shared" si="54" ref="Q169:Q180">SUM(K169:P169)</f>
        <v>0</v>
      </c>
      <c r="R169" s="15"/>
      <c r="S169" s="133">
        <f aca="true" t="shared" si="55" ref="S169:S180">G169-Q169</f>
        <v>0</v>
      </c>
    </row>
    <row r="170" spans="1:19" s="51" customFormat="1" ht="15">
      <c r="A170" s="47"/>
      <c r="B170" s="98">
        <v>21</v>
      </c>
      <c r="C170" s="48" t="s">
        <v>154</v>
      </c>
      <c r="D170" s="48"/>
      <c r="E170" s="49"/>
      <c r="F170" s="95" t="s">
        <v>391</v>
      </c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38">
        <f t="shared" si="54"/>
        <v>0</v>
      </c>
      <c r="R170" s="15"/>
      <c r="S170" s="133">
        <f t="shared" si="55"/>
        <v>0</v>
      </c>
    </row>
    <row r="171" spans="1:19" s="51" customFormat="1" ht="15">
      <c r="A171" s="47"/>
      <c r="B171" s="98">
        <v>22</v>
      </c>
      <c r="C171" s="48" t="s">
        <v>155</v>
      </c>
      <c r="D171" s="48"/>
      <c r="F171" s="95" t="s">
        <v>392</v>
      </c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38">
        <f t="shared" si="54"/>
        <v>0</v>
      </c>
      <c r="R171" s="15"/>
      <c r="S171" s="133">
        <f t="shared" si="55"/>
        <v>0</v>
      </c>
    </row>
    <row r="172" spans="1:19" s="51" customFormat="1" ht="15">
      <c r="A172" s="47"/>
      <c r="B172" s="98">
        <v>23</v>
      </c>
      <c r="C172" s="48" t="s">
        <v>156</v>
      </c>
      <c r="D172" s="48"/>
      <c r="E172" s="49"/>
      <c r="F172" s="95" t="s">
        <v>393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38">
        <f t="shared" si="54"/>
        <v>0</v>
      </c>
      <c r="R172" s="15"/>
      <c r="S172" s="133">
        <f t="shared" si="55"/>
        <v>0</v>
      </c>
    </row>
    <row r="173" spans="1:19" s="51" customFormat="1" ht="15">
      <c r="A173" s="47"/>
      <c r="B173" s="98">
        <v>24</v>
      </c>
      <c r="C173" s="48" t="s">
        <v>157</v>
      </c>
      <c r="D173" s="48"/>
      <c r="E173" s="49"/>
      <c r="F173" s="95" t="s">
        <v>394</v>
      </c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38">
        <f t="shared" si="54"/>
        <v>0</v>
      </c>
      <c r="R173" s="15"/>
      <c r="S173" s="133">
        <f t="shared" si="55"/>
        <v>0</v>
      </c>
    </row>
    <row r="174" spans="1:19" s="51" customFormat="1" ht="15">
      <c r="A174" s="47"/>
      <c r="B174" s="98">
        <v>25</v>
      </c>
      <c r="C174" s="48" t="s">
        <v>181</v>
      </c>
      <c r="D174" s="48"/>
      <c r="E174" s="49"/>
      <c r="F174" s="95" t="s">
        <v>395</v>
      </c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38">
        <f t="shared" si="54"/>
        <v>0</v>
      </c>
      <c r="R174" s="15"/>
      <c r="S174" s="133">
        <f t="shared" si="55"/>
        <v>0</v>
      </c>
    </row>
    <row r="175" spans="1:19" s="51" customFormat="1" ht="15">
      <c r="A175" s="47"/>
      <c r="B175" s="98">
        <v>30</v>
      </c>
      <c r="C175" s="48" t="s">
        <v>184</v>
      </c>
      <c r="D175" s="48"/>
      <c r="E175" s="49"/>
      <c r="F175" s="95" t="s">
        <v>345</v>
      </c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38">
        <f t="shared" si="54"/>
        <v>0</v>
      </c>
      <c r="R175" s="15"/>
      <c r="S175" s="133">
        <f t="shared" si="55"/>
        <v>0</v>
      </c>
    </row>
    <row r="176" spans="1:19" s="51" customFormat="1" ht="15">
      <c r="A176" s="47"/>
      <c r="B176" s="98">
        <v>40</v>
      </c>
      <c r="C176" s="48" t="s">
        <v>185</v>
      </c>
      <c r="D176" s="48"/>
      <c r="E176" s="49"/>
      <c r="F176" s="95" t="s">
        <v>345</v>
      </c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38">
        <f t="shared" si="54"/>
        <v>0</v>
      </c>
      <c r="R176" s="15"/>
      <c r="S176" s="133">
        <f t="shared" si="55"/>
        <v>0</v>
      </c>
    </row>
    <row r="177" spans="1:19" s="51" customFormat="1" ht="15">
      <c r="A177" s="47"/>
      <c r="B177" s="98">
        <v>50</v>
      </c>
      <c r="C177" s="48" t="s">
        <v>186</v>
      </c>
      <c r="D177" s="48"/>
      <c r="E177" s="49"/>
      <c r="F177" s="95" t="s">
        <v>345</v>
      </c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38">
        <f t="shared" si="54"/>
        <v>0</v>
      </c>
      <c r="R177" s="15"/>
      <c r="S177" s="133">
        <f t="shared" si="55"/>
        <v>0</v>
      </c>
    </row>
    <row r="178" spans="1:19" s="51" customFormat="1" ht="15">
      <c r="A178" s="47"/>
      <c r="B178" s="98">
        <v>61</v>
      </c>
      <c r="C178" s="48" t="s">
        <v>187</v>
      </c>
      <c r="D178" s="48"/>
      <c r="E178" s="49"/>
      <c r="F178" s="95" t="s">
        <v>345</v>
      </c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38">
        <f t="shared" si="54"/>
        <v>0</v>
      </c>
      <c r="R178" s="15"/>
      <c r="S178" s="133">
        <f t="shared" si="55"/>
        <v>0</v>
      </c>
    </row>
    <row r="179" spans="1:19" s="51" customFormat="1" ht="15">
      <c r="A179" s="47"/>
      <c r="B179" s="98">
        <v>35</v>
      </c>
      <c r="C179" s="48" t="s">
        <v>182</v>
      </c>
      <c r="D179" s="48"/>
      <c r="E179" s="49"/>
      <c r="F179" s="95" t="s">
        <v>345</v>
      </c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38">
        <f t="shared" si="54"/>
        <v>0</v>
      </c>
      <c r="R179" s="15"/>
      <c r="S179" s="133">
        <f t="shared" si="55"/>
        <v>0</v>
      </c>
    </row>
    <row r="180" spans="1:19" s="51" customFormat="1" ht="15">
      <c r="A180" s="47"/>
      <c r="B180" s="98">
        <v>40</v>
      </c>
      <c r="C180" s="48" t="s">
        <v>183</v>
      </c>
      <c r="D180" s="48"/>
      <c r="E180" s="49"/>
      <c r="F180" s="95" t="s">
        <v>346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38">
        <f t="shared" si="54"/>
        <v>0</v>
      </c>
      <c r="R180" s="15"/>
      <c r="S180" s="133">
        <f t="shared" si="55"/>
        <v>0</v>
      </c>
    </row>
    <row r="181" spans="1:19" s="51" customFormat="1" ht="15">
      <c r="A181" s="35"/>
      <c r="B181" s="36">
        <v>70</v>
      </c>
      <c r="C181" s="36" t="s">
        <v>378</v>
      </c>
      <c r="D181" s="36"/>
      <c r="E181" s="37"/>
      <c r="F181" s="101" t="s">
        <v>396</v>
      </c>
      <c r="G181" s="38">
        <f aca="true" t="shared" si="56" ref="G181:Q181">SUM(G182:G187)</f>
        <v>0</v>
      </c>
      <c r="H181" s="38">
        <f t="shared" si="56"/>
        <v>0</v>
      </c>
      <c r="I181" s="38">
        <f t="shared" si="56"/>
        <v>0</v>
      </c>
      <c r="J181" s="38">
        <f t="shared" si="56"/>
        <v>0</v>
      </c>
      <c r="K181" s="38">
        <f t="shared" si="56"/>
        <v>0</v>
      </c>
      <c r="L181" s="38">
        <f t="shared" si="56"/>
        <v>0</v>
      </c>
      <c r="M181" s="38">
        <f t="shared" si="56"/>
        <v>0</v>
      </c>
      <c r="N181" s="38">
        <f t="shared" si="56"/>
        <v>0</v>
      </c>
      <c r="O181" s="38">
        <f t="shared" si="56"/>
        <v>0</v>
      </c>
      <c r="P181" s="38">
        <f t="shared" si="56"/>
        <v>0</v>
      </c>
      <c r="Q181" s="38">
        <f t="shared" si="56"/>
        <v>0</v>
      </c>
      <c r="R181" s="15"/>
      <c r="S181" s="135">
        <f>SUM(S182:S187)</f>
        <v>0</v>
      </c>
    </row>
    <row r="182" spans="1:19" s="51" customFormat="1" ht="15">
      <c r="A182" s="47"/>
      <c r="C182" s="100" t="s">
        <v>379</v>
      </c>
      <c r="D182" s="48"/>
      <c r="E182" s="49"/>
      <c r="F182" s="101" t="s">
        <v>397</v>
      </c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38">
        <f aca="true" t="shared" si="57" ref="Q182:Q188">SUM(K182:P182)</f>
        <v>0</v>
      </c>
      <c r="R182" s="15"/>
      <c r="S182" s="133">
        <f aca="true" t="shared" si="58" ref="S182:S188">G182-Q182</f>
        <v>0</v>
      </c>
    </row>
    <row r="183" spans="1:19" s="51" customFormat="1" ht="15">
      <c r="A183" s="47"/>
      <c r="C183" s="100" t="s">
        <v>380</v>
      </c>
      <c r="D183" s="48"/>
      <c r="E183" s="49"/>
      <c r="F183" s="101" t="s">
        <v>398</v>
      </c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38">
        <f t="shared" si="57"/>
        <v>0</v>
      </c>
      <c r="R183" s="15"/>
      <c r="S183" s="133">
        <f t="shared" si="58"/>
        <v>0</v>
      </c>
    </row>
    <row r="184" spans="1:19" s="51" customFormat="1" ht="15">
      <c r="A184" s="47"/>
      <c r="C184" s="100" t="s">
        <v>381</v>
      </c>
      <c r="D184" s="48"/>
      <c r="E184" s="49"/>
      <c r="F184" s="101" t="s">
        <v>399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38">
        <f t="shared" si="57"/>
        <v>0</v>
      </c>
      <c r="R184" s="15"/>
      <c r="S184" s="133">
        <f t="shared" si="58"/>
        <v>0</v>
      </c>
    </row>
    <row r="185" spans="1:19" s="51" customFormat="1" ht="15">
      <c r="A185" s="47"/>
      <c r="C185" s="100" t="s">
        <v>382</v>
      </c>
      <c r="D185" s="48"/>
      <c r="E185" s="49"/>
      <c r="F185" s="101" t="s">
        <v>400</v>
      </c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38">
        <f t="shared" si="57"/>
        <v>0</v>
      </c>
      <c r="R185" s="15"/>
      <c r="S185" s="133">
        <f t="shared" si="58"/>
        <v>0</v>
      </c>
    </row>
    <row r="186" spans="1:19" s="51" customFormat="1" ht="15">
      <c r="A186" s="47"/>
      <c r="C186" s="100" t="s">
        <v>383</v>
      </c>
      <c r="D186" s="48"/>
      <c r="E186" s="49"/>
      <c r="F186" s="101" t="s">
        <v>401</v>
      </c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38">
        <f t="shared" si="57"/>
        <v>0</v>
      </c>
      <c r="R186" s="15"/>
      <c r="S186" s="133">
        <f t="shared" si="58"/>
        <v>0</v>
      </c>
    </row>
    <row r="187" spans="1:19" s="51" customFormat="1" ht="15">
      <c r="A187" s="47"/>
      <c r="C187" s="100" t="s">
        <v>384</v>
      </c>
      <c r="D187" s="48"/>
      <c r="E187" s="49"/>
      <c r="F187" s="101" t="s">
        <v>402</v>
      </c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38">
        <f t="shared" si="57"/>
        <v>0</v>
      </c>
      <c r="R187" s="15"/>
      <c r="S187" s="133">
        <f t="shared" si="58"/>
        <v>0</v>
      </c>
    </row>
    <row r="188" spans="1:19" s="51" customFormat="1" ht="15">
      <c r="A188" s="47"/>
      <c r="B188" s="98">
        <v>80</v>
      </c>
      <c r="C188" s="48" t="s">
        <v>23</v>
      </c>
      <c r="E188" s="49"/>
      <c r="F188" s="101" t="s">
        <v>403</v>
      </c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38">
        <f t="shared" si="57"/>
        <v>0</v>
      </c>
      <c r="R188" s="15"/>
      <c r="S188" s="133">
        <f t="shared" si="58"/>
        <v>0</v>
      </c>
    </row>
    <row r="189" spans="1:19" s="51" customFormat="1" ht="15">
      <c r="A189" s="47"/>
      <c r="B189" s="48"/>
      <c r="C189" s="48"/>
      <c r="D189" s="48"/>
      <c r="E189" s="49"/>
      <c r="F189" s="95" t="s">
        <v>205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5"/>
      <c r="R189" s="15"/>
      <c r="S189" s="104"/>
    </row>
    <row r="190" spans="1:19" s="34" customFormat="1" ht="14.25">
      <c r="A190" s="28" t="s">
        <v>158</v>
      </c>
      <c r="B190" s="29"/>
      <c r="C190" s="29"/>
      <c r="D190" s="29"/>
      <c r="E190" s="30"/>
      <c r="F190" s="95" t="s">
        <v>347</v>
      </c>
      <c r="G190" s="31">
        <f aca="true" t="shared" si="59" ref="G190:Q190">G191+G194+G198+G199+G200+G201+G202+G203+G204</f>
        <v>372</v>
      </c>
      <c r="H190" s="31">
        <f t="shared" si="59"/>
        <v>103</v>
      </c>
      <c r="I190" s="31">
        <f t="shared" si="59"/>
        <v>262</v>
      </c>
      <c r="J190" s="31">
        <f t="shared" si="59"/>
        <v>0</v>
      </c>
      <c r="K190" s="31">
        <f t="shared" si="59"/>
        <v>13220</v>
      </c>
      <c r="L190" s="31">
        <f t="shared" si="59"/>
        <v>9570</v>
      </c>
      <c r="M190" s="31">
        <f t="shared" si="59"/>
        <v>0</v>
      </c>
      <c r="N190" s="31">
        <f t="shared" si="59"/>
        <v>0</v>
      </c>
      <c r="O190" s="31">
        <f t="shared" si="59"/>
        <v>0</v>
      </c>
      <c r="P190" s="31">
        <f t="shared" si="59"/>
        <v>730</v>
      </c>
      <c r="Q190" s="31">
        <f t="shared" si="59"/>
        <v>23520</v>
      </c>
      <c r="R190" s="32"/>
      <c r="S190" s="135">
        <f>S191+S194+S198+S199+S200+S201+S202+S203+S204</f>
        <v>-23148</v>
      </c>
    </row>
    <row r="191" spans="1:19" s="51" customFormat="1" ht="15">
      <c r="A191" s="35"/>
      <c r="B191" s="36" t="s">
        <v>159</v>
      </c>
      <c r="C191" s="36"/>
      <c r="D191" s="36"/>
      <c r="E191" s="37"/>
      <c r="F191" s="95" t="s">
        <v>348</v>
      </c>
      <c r="G191" s="38">
        <f aca="true" t="shared" si="60" ref="G191:Q191">G192+G193</f>
        <v>110</v>
      </c>
      <c r="H191" s="38">
        <f t="shared" si="60"/>
        <v>103</v>
      </c>
      <c r="I191" s="38">
        <f t="shared" si="60"/>
        <v>0</v>
      </c>
      <c r="J191" s="38">
        <f t="shared" si="60"/>
        <v>0</v>
      </c>
      <c r="K191" s="38">
        <f t="shared" si="60"/>
        <v>1220</v>
      </c>
      <c r="L191" s="38">
        <f t="shared" si="60"/>
        <v>1550</v>
      </c>
      <c r="M191" s="38">
        <f t="shared" si="60"/>
        <v>0</v>
      </c>
      <c r="N191" s="38">
        <f t="shared" si="60"/>
        <v>0</v>
      </c>
      <c r="O191" s="38">
        <f t="shared" si="60"/>
        <v>0</v>
      </c>
      <c r="P191" s="38">
        <f t="shared" si="60"/>
        <v>260</v>
      </c>
      <c r="Q191" s="38">
        <f t="shared" si="60"/>
        <v>3030</v>
      </c>
      <c r="R191" s="15"/>
      <c r="S191" s="135">
        <f>S192+S193</f>
        <v>-2920</v>
      </c>
    </row>
    <row r="192" spans="1:19" s="46" customFormat="1" ht="15">
      <c r="A192" s="40"/>
      <c r="B192" s="41"/>
      <c r="C192" s="41" t="s">
        <v>160</v>
      </c>
      <c r="D192" s="41"/>
      <c r="E192" s="42"/>
      <c r="F192" s="95" t="s">
        <v>349</v>
      </c>
      <c r="G192" s="50">
        <v>110</v>
      </c>
      <c r="H192" s="50">
        <v>103</v>
      </c>
      <c r="I192" s="50"/>
      <c r="J192" s="50"/>
      <c r="K192" s="50">
        <v>1200</v>
      </c>
      <c r="L192" s="50">
        <v>550</v>
      </c>
      <c r="M192" s="50"/>
      <c r="N192" s="50"/>
      <c r="O192" s="50"/>
      <c r="P192" s="50">
        <v>260</v>
      </c>
      <c r="Q192" s="65">
        <f>SUM(K192:P192)</f>
        <v>2010</v>
      </c>
      <c r="R192" s="53"/>
      <c r="S192" s="134">
        <f>G192-Q192</f>
        <v>-1900</v>
      </c>
    </row>
    <row r="193" spans="1:19" s="46" customFormat="1" ht="15">
      <c r="A193" s="40"/>
      <c r="B193" s="41"/>
      <c r="C193" s="41" t="s">
        <v>161</v>
      </c>
      <c r="D193" s="41"/>
      <c r="E193" s="42"/>
      <c r="F193" s="95" t="s">
        <v>350</v>
      </c>
      <c r="G193" s="50"/>
      <c r="H193" s="50"/>
      <c r="I193" s="50"/>
      <c r="J193" s="50"/>
      <c r="K193" s="50">
        <v>20</v>
      </c>
      <c r="L193" s="50">
        <v>1000</v>
      </c>
      <c r="M193" s="50"/>
      <c r="N193" s="50"/>
      <c r="O193" s="50"/>
      <c r="P193" s="50"/>
      <c r="Q193" s="65">
        <f>SUM(K193:P193)</f>
        <v>1020</v>
      </c>
      <c r="R193" s="53"/>
      <c r="S193" s="134">
        <f>G193-Q193</f>
        <v>-1020</v>
      </c>
    </row>
    <row r="194" spans="1:19" s="51" customFormat="1" ht="15">
      <c r="A194" s="35"/>
      <c r="B194" s="36" t="s">
        <v>162</v>
      </c>
      <c r="C194" s="36"/>
      <c r="D194" s="36"/>
      <c r="E194" s="37"/>
      <c r="F194" s="95" t="s">
        <v>351</v>
      </c>
      <c r="G194" s="38">
        <f aca="true" t="shared" si="61" ref="G194:Q194">G195+G196+G197</f>
        <v>0</v>
      </c>
      <c r="H194" s="38">
        <f t="shared" si="61"/>
        <v>0</v>
      </c>
      <c r="I194" s="38">
        <f t="shared" si="61"/>
        <v>0</v>
      </c>
      <c r="J194" s="38">
        <f t="shared" si="61"/>
        <v>0</v>
      </c>
      <c r="K194" s="38">
        <f t="shared" si="61"/>
        <v>0</v>
      </c>
      <c r="L194" s="38">
        <f t="shared" si="61"/>
        <v>0</v>
      </c>
      <c r="M194" s="38">
        <f t="shared" si="61"/>
        <v>0</v>
      </c>
      <c r="N194" s="38">
        <f t="shared" si="61"/>
        <v>0</v>
      </c>
      <c r="O194" s="38">
        <f t="shared" si="61"/>
        <v>0</v>
      </c>
      <c r="P194" s="38">
        <f t="shared" si="61"/>
        <v>0</v>
      </c>
      <c r="Q194" s="38">
        <f t="shared" si="61"/>
        <v>0</v>
      </c>
      <c r="R194" s="15"/>
      <c r="S194" s="135">
        <f>S195+S196+S197</f>
        <v>0</v>
      </c>
    </row>
    <row r="195" spans="1:19" s="46" customFormat="1" ht="15">
      <c r="A195" s="40"/>
      <c r="B195" s="41"/>
      <c r="C195" s="41" t="s">
        <v>163</v>
      </c>
      <c r="D195" s="41"/>
      <c r="E195" s="42"/>
      <c r="F195" s="95" t="s">
        <v>352</v>
      </c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65">
        <f aca="true" t="shared" si="62" ref="Q195:Q204">SUM(K195:P195)</f>
        <v>0</v>
      </c>
      <c r="R195" s="53"/>
      <c r="S195" s="134">
        <f aca="true" t="shared" si="63" ref="S195:S204">G195-Q195</f>
        <v>0</v>
      </c>
    </row>
    <row r="196" spans="1:19" s="46" customFormat="1" ht="15">
      <c r="A196" s="40"/>
      <c r="B196" s="41"/>
      <c r="C196" s="41" t="s">
        <v>164</v>
      </c>
      <c r="D196" s="41"/>
      <c r="E196" s="42"/>
      <c r="F196" s="95" t="s">
        <v>353</v>
      </c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65">
        <f t="shared" si="62"/>
        <v>0</v>
      </c>
      <c r="R196" s="53"/>
      <c r="S196" s="134">
        <f t="shared" si="63"/>
        <v>0</v>
      </c>
    </row>
    <row r="197" spans="1:19" s="46" customFormat="1" ht="15">
      <c r="A197" s="40"/>
      <c r="B197" s="41"/>
      <c r="C197" s="41" t="s">
        <v>165</v>
      </c>
      <c r="D197" s="41"/>
      <c r="E197" s="42"/>
      <c r="F197" s="95" t="s">
        <v>354</v>
      </c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65">
        <f t="shared" si="62"/>
        <v>0</v>
      </c>
      <c r="R197" s="53"/>
      <c r="S197" s="134">
        <f t="shared" si="63"/>
        <v>0</v>
      </c>
    </row>
    <row r="198" spans="1:19" s="51" customFormat="1" ht="15">
      <c r="A198" s="47"/>
      <c r="B198" s="48" t="s">
        <v>166</v>
      </c>
      <c r="C198" s="48"/>
      <c r="D198" s="48"/>
      <c r="E198" s="49"/>
      <c r="F198" s="95" t="s">
        <v>355</v>
      </c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38">
        <f t="shared" si="62"/>
        <v>0</v>
      </c>
      <c r="R198" s="15"/>
      <c r="S198" s="133">
        <f t="shared" si="63"/>
        <v>0</v>
      </c>
    </row>
    <row r="199" spans="1:19" s="51" customFormat="1" ht="15">
      <c r="A199" s="47"/>
      <c r="B199" s="48" t="s">
        <v>389</v>
      </c>
      <c r="C199" s="48"/>
      <c r="D199" s="48"/>
      <c r="E199" s="49"/>
      <c r="F199" s="101" t="s">
        <v>390</v>
      </c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38">
        <f t="shared" si="62"/>
        <v>0</v>
      </c>
      <c r="R199" s="15"/>
      <c r="S199" s="133">
        <f t="shared" si="63"/>
        <v>0</v>
      </c>
    </row>
    <row r="200" spans="1:19" s="51" customFormat="1" ht="15">
      <c r="A200" s="47"/>
      <c r="B200" s="48" t="s">
        <v>167</v>
      </c>
      <c r="C200" s="48"/>
      <c r="D200" s="48"/>
      <c r="E200" s="49"/>
      <c r="F200" s="95" t="s">
        <v>356</v>
      </c>
      <c r="G200" s="50"/>
      <c r="H200" s="50"/>
      <c r="I200" s="50"/>
      <c r="J200" s="50"/>
      <c r="K200" s="50">
        <v>12000</v>
      </c>
      <c r="L200" s="50">
        <v>6700</v>
      </c>
      <c r="M200" s="50"/>
      <c r="N200" s="50"/>
      <c r="O200" s="50"/>
      <c r="P200" s="50">
        <v>220</v>
      </c>
      <c r="Q200" s="38">
        <f t="shared" si="62"/>
        <v>18920</v>
      </c>
      <c r="R200" s="15"/>
      <c r="S200" s="133">
        <f t="shared" si="63"/>
        <v>-18920</v>
      </c>
    </row>
    <row r="201" spans="1:19" s="51" customFormat="1" ht="15">
      <c r="A201" s="47"/>
      <c r="B201" s="48" t="s">
        <v>168</v>
      </c>
      <c r="C201" s="48"/>
      <c r="D201" s="48"/>
      <c r="E201" s="49"/>
      <c r="F201" s="95" t="s">
        <v>357</v>
      </c>
      <c r="G201" s="50"/>
      <c r="H201" s="50"/>
      <c r="I201" s="50"/>
      <c r="J201" s="50"/>
      <c r="K201" s="50"/>
      <c r="L201" s="50">
        <v>820</v>
      </c>
      <c r="M201" s="50"/>
      <c r="N201" s="50"/>
      <c r="O201" s="50"/>
      <c r="P201" s="50"/>
      <c r="Q201" s="38">
        <f t="shared" si="62"/>
        <v>820</v>
      </c>
      <c r="R201" s="15"/>
      <c r="S201" s="133">
        <f t="shared" si="63"/>
        <v>-820</v>
      </c>
    </row>
    <row r="202" spans="1:19" s="51" customFormat="1" ht="15">
      <c r="A202" s="47"/>
      <c r="B202" s="48" t="s">
        <v>169</v>
      </c>
      <c r="C202" s="48"/>
      <c r="D202" s="48"/>
      <c r="E202" s="49"/>
      <c r="F202" s="95" t="s">
        <v>358</v>
      </c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38">
        <f t="shared" si="62"/>
        <v>0</v>
      </c>
      <c r="R202" s="15"/>
      <c r="S202" s="133">
        <f t="shared" si="63"/>
        <v>0</v>
      </c>
    </row>
    <row r="203" spans="1:19" s="51" customFormat="1" ht="15">
      <c r="A203" s="47"/>
      <c r="B203" s="48" t="s">
        <v>170</v>
      </c>
      <c r="C203" s="48"/>
      <c r="D203" s="48"/>
      <c r="E203" s="49"/>
      <c r="F203" s="95" t="s">
        <v>359</v>
      </c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38">
        <f t="shared" si="62"/>
        <v>0</v>
      </c>
      <c r="R203" s="15"/>
      <c r="S203" s="133">
        <f t="shared" si="63"/>
        <v>0</v>
      </c>
    </row>
    <row r="204" spans="1:19" s="51" customFormat="1" ht="15">
      <c r="A204" s="47"/>
      <c r="B204" s="48" t="s">
        <v>51</v>
      </c>
      <c r="C204" s="48"/>
      <c r="D204" s="48"/>
      <c r="E204" s="49"/>
      <c r="F204" s="95" t="s">
        <v>360</v>
      </c>
      <c r="G204" s="50">
        <v>262</v>
      </c>
      <c r="H204" s="50"/>
      <c r="I204" s="50">
        <v>262</v>
      </c>
      <c r="J204" s="50"/>
      <c r="K204" s="50"/>
      <c r="L204" s="50">
        <v>500</v>
      </c>
      <c r="M204" s="50"/>
      <c r="N204" s="50"/>
      <c r="O204" s="50"/>
      <c r="P204" s="50">
        <v>250</v>
      </c>
      <c r="Q204" s="38">
        <f t="shared" si="62"/>
        <v>750</v>
      </c>
      <c r="R204" s="15"/>
      <c r="S204" s="133">
        <f t="shared" si="63"/>
        <v>-488</v>
      </c>
    </row>
    <row r="205" spans="1:19" ht="14.25">
      <c r="A205" s="54"/>
      <c r="B205" s="6"/>
      <c r="E205" s="55"/>
      <c r="F205" s="95" t="s">
        <v>205</v>
      </c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3"/>
      <c r="R205" s="53"/>
      <c r="S205" s="104"/>
    </row>
    <row r="206" spans="1:19" s="34" customFormat="1" ht="15">
      <c r="A206" s="28" t="s">
        <v>171</v>
      </c>
      <c r="B206" s="29"/>
      <c r="C206" s="29"/>
      <c r="D206" s="29"/>
      <c r="E206" s="30"/>
      <c r="F206" s="95" t="s">
        <v>361</v>
      </c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31">
        <f>SUM(K206:P206)</f>
        <v>0</v>
      </c>
      <c r="R206" s="32"/>
      <c r="S206" s="133">
        <f>G206-Q206</f>
        <v>0</v>
      </c>
    </row>
    <row r="207" spans="1:19" s="34" customFormat="1" ht="15">
      <c r="A207" s="33"/>
      <c r="B207" s="152" t="s">
        <v>405</v>
      </c>
      <c r="C207" s="152"/>
      <c r="D207" s="152"/>
      <c r="E207" s="152"/>
      <c r="F207" s="95" t="s">
        <v>205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5"/>
      <c r="R207" s="15"/>
      <c r="S207" s="104"/>
    </row>
    <row r="208" spans="1:19" s="34" customFormat="1" ht="14.25">
      <c r="A208" s="28" t="s">
        <v>172</v>
      </c>
      <c r="B208" s="29"/>
      <c r="C208" s="29"/>
      <c r="D208" s="29"/>
      <c r="E208" s="30"/>
      <c r="F208" s="95" t="s">
        <v>362</v>
      </c>
      <c r="G208" s="31">
        <f aca="true" t="shared" si="64" ref="G208:Q208">G209+G214</f>
        <v>0</v>
      </c>
      <c r="H208" s="31">
        <f t="shared" si="64"/>
        <v>0</v>
      </c>
      <c r="I208" s="31">
        <f t="shared" si="64"/>
        <v>0</v>
      </c>
      <c r="J208" s="31">
        <f t="shared" si="64"/>
        <v>0</v>
      </c>
      <c r="K208" s="31">
        <f t="shared" si="64"/>
        <v>0</v>
      </c>
      <c r="L208" s="31">
        <f t="shared" si="64"/>
        <v>52</v>
      </c>
      <c r="M208" s="31">
        <f t="shared" si="64"/>
        <v>1800</v>
      </c>
      <c r="N208" s="31">
        <f t="shared" si="64"/>
        <v>-15930</v>
      </c>
      <c r="O208" s="31">
        <f t="shared" si="64"/>
        <v>0</v>
      </c>
      <c r="P208" s="31">
        <f t="shared" si="64"/>
        <v>0</v>
      </c>
      <c r="Q208" s="31">
        <f t="shared" si="64"/>
        <v>-14078</v>
      </c>
      <c r="R208" s="32"/>
      <c r="S208" s="135">
        <f>S209+S214</f>
        <v>14078</v>
      </c>
    </row>
    <row r="209" spans="1:19" s="51" customFormat="1" ht="15">
      <c r="A209" s="35"/>
      <c r="B209" s="36" t="s">
        <v>173</v>
      </c>
      <c r="C209" s="36"/>
      <c r="D209" s="36"/>
      <c r="E209" s="37"/>
      <c r="F209" s="95" t="s">
        <v>363</v>
      </c>
      <c r="G209" s="38">
        <f aca="true" t="shared" si="65" ref="G209:Q209">SUM(G210:G212)</f>
        <v>0</v>
      </c>
      <c r="H209" s="38">
        <f t="shared" si="65"/>
        <v>0</v>
      </c>
      <c r="I209" s="38">
        <f t="shared" si="65"/>
        <v>0</v>
      </c>
      <c r="J209" s="38">
        <f t="shared" si="65"/>
        <v>0</v>
      </c>
      <c r="K209" s="38">
        <f t="shared" si="65"/>
        <v>0</v>
      </c>
      <c r="L209" s="38">
        <f t="shared" si="65"/>
        <v>0</v>
      </c>
      <c r="M209" s="38">
        <f t="shared" si="65"/>
        <v>1750</v>
      </c>
      <c r="N209" s="38">
        <f t="shared" si="65"/>
        <v>-17500</v>
      </c>
      <c r="O209" s="38">
        <f t="shared" si="65"/>
        <v>0</v>
      </c>
      <c r="P209" s="38">
        <f t="shared" si="65"/>
        <v>0</v>
      </c>
      <c r="Q209" s="38">
        <f t="shared" si="65"/>
        <v>-15750</v>
      </c>
      <c r="R209" s="15"/>
      <c r="S209" s="135">
        <f>SUM(S210:S212)</f>
        <v>15750</v>
      </c>
    </row>
    <row r="210" spans="1:19" s="46" customFormat="1" ht="15">
      <c r="A210" s="40"/>
      <c r="B210" s="41"/>
      <c r="C210" s="41" t="s">
        <v>174</v>
      </c>
      <c r="D210" s="41"/>
      <c r="E210" s="42"/>
      <c r="F210" s="95" t="s">
        <v>364</v>
      </c>
      <c r="G210" s="50"/>
      <c r="H210" s="50"/>
      <c r="I210" s="50"/>
      <c r="J210" s="50"/>
      <c r="K210" s="50"/>
      <c r="L210" s="50"/>
      <c r="M210" s="50">
        <f>SUM(-N210*0.1)</f>
        <v>1600</v>
      </c>
      <c r="N210" s="50">
        <v>-16000</v>
      </c>
      <c r="O210" s="50"/>
      <c r="P210" s="50"/>
      <c r="Q210" s="65">
        <f>SUM(K210:P210)</f>
        <v>-14400</v>
      </c>
      <c r="R210" s="53"/>
      <c r="S210" s="134">
        <f>G210-Q210</f>
        <v>14400</v>
      </c>
    </row>
    <row r="211" spans="1:19" s="46" customFormat="1" ht="15">
      <c r="A211" s="40"/>
      <c r="B211" s="41"/>
      <c r="C211" s="41" t="s">
        <v>175</v>
      </c>
      <c r="D211" s="41"/>
      <c r="E211" s="42"/>
      <c r="F211" s="95" t="s">
        <v>365</v>
      </c>
      <c r="G211" s="50"/>
      <c r="H211" s="50"/>
      <c r="I211" s="50"/>
      <c r="J211" s="50"/>
      <c r="K211" s="50"/>
      <c r="L211" s="50"/>
      <c r="M211" s="50">
        <f>SUM(-N211*0.1)</f>
        <v>150</v>
      </c>
      <c r="N211" s="50">
        <v>-1500</v>
      </c>
      <c r="O211" s="50"/>
      <c r="P211" s="50"/>
      <c r="Q211" s="65">
        <f>SUM(K211:P211)</f>
        <v>-1350</v>
      </c>
      <c r="R211" s="53"/>
      <c r="S211" s="134">
        <f>G211-Q211</f>
        <v>1350</v>
      </c>
    </row>
    <row r="212" spans="1:19" s="46" customFormat="1" ht="15">
      <c r="A212" s="40"/>
      <c r="B212" s="41"/>
      <c r="C212" s="41" t="s">
        <v>176</v>
      </c>
      <c r="D212" s="41"/>
      <c r="E212" s="42"/>
      <c r="F212" s="95" t="s">
        <v>366</v>
      </c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65">
        <f>SUM(K212:P212)</f>
        <v>0</v>
      </c>
      <c r="R212" s="53"/>
      <c r="S212" s="134">
        <f>G212-Q212</f>
        <v>0</v>
      </c>
    </row>
    <row r="213" spans="1:19" s="46" customFormat="1" ht="15">
      <c r="A213" s="40"/>
      <c r="B213" s="41"/>
      <c r="C213" s="41" t="s">
        <v>385</v>
      </c>
      <c r="D213" s="41"/>
      <c r="E213" s="42"/>
      <c r="F213" s="95" t="s">
        <v>367</v>
      </c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65"/>
      <c r="R213" s="53"/>
      <c r="S213" s="134"/>
    </row>
    <row r="214" spans="1:19" s="51" customFormat="1" ht="15">
      <c r="A214" s="35"/>
      <c r="B214" s="36" t="s">
        <v>177</v>
      </c>
      <c r="C214" s="36"/>
      <c r="D214" s="36"/>
      <c r="E214" s="37"/>
      <c r="F214" s="95" t="s">
        <v>368</v>
      </c>
      <c r="G214" s="38">
        <f aca="true" t="shared" si="66" ref="G214:Q214">SUM(G215:G216)</f>
        <v>0</v>
      </c>
      <c r="H214" s="38">
        <f t="shared" si="66"/>
        <v>0</v>
      </c>
      <c r="I214" s="38">
        <f t="shared" si="66"/>
        <v>0</v>
      </c>
      <c r="J214" s="38">
        <f t="shared" si="66"/>
        <v>0</v>
      </c>
      <c r="K214" s="38">
        <f t="shared" si="66"/>
        <v>0</v>
      </c>
      <c r="L214" s="38">
        <f t="shared" si="66"/>
        <v>52</v>
      </c>
      <c r="M214" s="38">
        <f t="shared" si="66"/>
        <v>50</v>
      </c>
      <c r="N214" s="38">
        <f t="shared" si="66"/>
        <v>1570</v>
      </c>
      <c r="O214" s="38">
        <f t="shared" si="66"/>
        <v>0</v>
      </c>
      <c r="P214" s="38">
        <f t="shared" si="66"/>
        <v>0</v>
      </c>
      <c r="Q214" s="38">
        <f t="shared" si="66"/>
        <v>1672</v>
      </c>
      <c r="R214" s="15"/>
      <c r="S214" s="135">
        <f>SUM(S215:S216)</f>
        <v>-1672</v>
      </c>
    </row>
    <row r="215" spans="1:19" s="46" customFormat="1" ht="15">
      <c r="A215" s="40"/>
      <c r="B215" s="41"/>
      <c r="C215" s="41" t="s">
        <v>178</v>
      </c>
      <c r="D215" s="41"/>
      <c r="E215" s="42"/>
      <c r="F215" s="95" t="s">
        <v>369</v>
      </c>
      <c r="G215" s="50"/>
      <c r="H215" s="50"/>
      <c r="I215" s="50"/>
      <c r="J215" s="50"/>
      <c r="K215" s="50"/>
      <c r="L215" s="50">
        <v>52</v>
      </c>
      <c r="M215" s="50">
        <v>50</v>
      </c>
      <c r="N215" s="50">
        <v>370</v>
      </c>
      <c r="O215" s="50"/>
      <c r="P215" s="50"/>
      <c r="Q215" s="65">
        <f>SUM(K215:P215)</f>
        <v>472</v>
      </c>
      <c r="R215" s="53"/>
      <c r="S215" s="134">
        <f>G215-Q215</f>
        <v>-472</v>
      </c>
    </row>
    <row r="216" spans="1:19" s="46" customFormat="1" ht="15">
      <c r="A216" s="40"/>
      <c r="B216" s="41"/>
      <c r="C216" s="41" t="s">
        <v>179</v>
      </c>
      <c r="D216" s="41"/>
      <c r="E216" s="42"/>
      <c r="F216" s="95" t="s">
        <v>370</v>
      </c>
      <c r="G216" s="50"/>
      <c r="H216" s="50"/>
      <c r="I216" s="50"/>
      <c r="J216" s="50"/>
      <c r="K216" s="50"/>
      <c r="L216" s="50"/>
      <c r="M216" s="50"/>
      <c r="N216" s="50">
        <v>1200</v>
      </c>
      <c r="O216" s="50"/>
      <c r="P216" s="50"/>
      <c r="Q216" s="65">
        <f>SUM(K216:P216)</f>
        <v>1200</v>
      </c>
      <c r="R216" s="53"/>
      <c r="S216" s="134">
        <f>G216-Q216</f>
        <v>-1200</v>
      </c>
    </row>
    <row r="217" spans="1:19" s="46" customFormat="1" ht="15">
      <c r="A217" s="40"/>
      <c r="B217" s="41"/>
      <c r="C217" s="41" t="s">
        <v>386</v>
      </c>
      <c r="D217" s="41"/>
      <c r="E217" s="42"/>
      <c r="F217" s="95" t="s">
        <v>371</v>
      </c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65"/>
      <c r="R217" s="53"/>
      <c r="S217" s="134"/>
    </row>
    <row r="218" spans="1:19" s="46" customFormat="1" ht="9.75" customHeight="1">
      <c r="A218" s="45"/>
      <c r="F218" s="95" t="s">
        <v>205</v>
      </c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104"/>
    </row>
    <row r="219" spans="1:19" ht="6.75" customHeight="1">
      <c r="A219" s="72"/>
      <c r="B219" s="73"/>
      <c r="C219" s="74"/>
      <c r="D219" s="74"/>
      <c r="E219" s="74"/>
      <c r="F219" s="95" t="s">
        <v>205</v>
      </c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6"/>
      <c r="S219" s="138"/>
    </row>
    <row r="220" spans="1:19" s="82" customFormat="1" ht="14.25">
      <c r="A220" s="77"/>
      <c r="B220" s="78"/>
      <c r="C220" s="79"/>
      <c r="D220" s="79"/>
      <c r="E220" s="99" t="s">
        <v>180</v>
      </c>
      <c r="F220" s="95" t="s">
        <v>205</v>
      </c>
      <c r="G220" s="80">
        <f aca="true" t="shared" si="67" ref="G220:Q220">G10+G19+G38+G41+G76+G86+G106+G117+G128+G141+G150+G160+G190+G208</f>
        <v>92707</v>
      </c>
      <c r="H220" s="80">
        <f t="shared" si="67"/>
        <v>4869</v>
      </c>
      <c r="I220" s="80">
        <f t="shared" si="67"/>
        <v>1706</v>
      </c>
      <c r="J220" s="80">
        <f t="shared" si="67"/>
        <v>1990</v>
      </c>
      <c r="K220" s="80">
        <f t="shared" si="67"/>
        <v>57940</v>
      </c>
      <c r="L220" s="80">
        <f t="shared" si="67"/>
        <v>45704</v>
      </c>
      <c r="M220" s="80">
        <f t="shared" si="67"/>
        <v>1858</v>
      </c>
      <c r="N220" s="80">
        <f t="shared" si="67"/>
        <v>-15930</v>
      </c>
      <c r="O220" s="80">
        <f t="shared" si="67"/>
        <v>0</v>
      </c>
      <c r="P220" s="80">
        <f t="shared" si="67"/>
        <v>3945</v>
      </c>
      <c r="Q220" s="80">
        <f t="shared" si="67"/>
        <v>93517</v>
      </c>
      <c r="R220" s="81"/>
      <c r="S220" s="139">
        <f>S10+S19+S38+S41+S76+S86+S106+S117+S128+S141+S150+S160+S190+S208</f>
        <v>-810</v>
      </c>
    </row>
    <row r="221" spans="1:19" ht="14.25">
      <c r="A221" s="5"/>
      <c r="B221" s="83"/>
      <c r="C221" s="5"/>
      <c r="D221" s="5"/>
      <c r="E221" s="5"/>
      <c r="F221" s="95" t="s">
        <v>205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104"/>
    </row>
    <row r="222" spans="1:19" ht="15.75">
      <c r="A222" s="86" t="s">
        <v>196</v>
      </c>
      <c r="B222" s="83"/>
      <c r="C222" s="5"/>
      <c r="D222" s="5"/>
      <c r="E222" s="5"/>
      <c r="F222" s="95" t="s">
        <v>205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104"/>
    </row>
    <row r="223" spans="1:19" ht="15">
      <c r="A223" s="151">
        <v>31</v>
      </c>
      <c r="B223" s="151"/>
      <c r="C223" s="87" t="s">
        <v>188</v>
      </c>
      <c r="D223" s="51"/>
      <c r="E223" s="5"/>
      <c r="F223" s="95" t="s">
        <v>372</v>
      </c>
      <c r="G223" s="50">
        <v>21000</v>
      </c>
      <c r="H223" s="50"/>
      <c r="I223" s="50">
        <v>2500</v>
      </c>
      <c r="J223" s="50"/>
      <c r="K223" s="50">
        <v>730</v>
      </c>
      <c r="L223" s="50">
        <v>2600</v>
      </c>
      <c r="M223" s="50">
        <v>1358</v>
      </c>
      <c r="N223" s="50">
        <v>950</v>
      </c>
      <c r="O223" s="50">
        <v>7353</v>
      </c>
      <c r="P223" s="50"/>
      <c r="Q223" s="65">
        <f>SUM(K223:P223)</f>
        <v>12991</v>
      </c>
      <c r="R223" s="5"/>
      <c r="S223" s="134">
        <f aca="true" t="shared" si="68" ref="S223:S228">G223-Q223</f>
        <v>8009</v>
      </c>
    </row>
    <row r="224" spans="1:19" ht="15">
      <c r="A224" s="151">
        <v>33</v>
      </c>
      <c r="B224" s="151"/>
      <c r="C224" s="87" t="s">
        <v>189</v>
      </c>
      <c r="D224" s="51"/>
      <c r="E224" s="5"/>
      <c r="F224" s="95" t="s">
        <v>373</v>
      </c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65">
        <f>SUM(K224:P224)</f>
        <v>0</v>
      </c>
      <c r="R224" s="5"/>
      <c r="S224" s="134">
        <f t="shared" si="68"/>
        <v>0</v>
      </c>
    </row>
    <row r="225" spans="1:19" ht="15">
      <c r="A225" s="151">
        <v>35</v>
      </c>
      <c r="B225" s="151"/>
      <c r="C225" s="87" t="s">
        <v>190</v>
      </c>
      <c r="D225" s="51"/>
      <c r="E225" s="5"/>
      <c r="F225" s="95" t="s">
        <v>374</v>
      </c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65">
        <f>SUM(K225:P225)</f>
        <v>0</v>
      </c>
      <c r="R225" s="5"/>
      <c r="S225" s="134">
        <f t="shared" si="68"/>
        <v>0</v>
      </c>
    </row>
    <row r="226" spans="1:19" ht="15">
      <c r="A226" s="151">
        <v>37</v>
      </c>
      <c r="B226" s="151"/>
      <c r="C226" s="87" t="s">
        <v>191</v>
      </c>
      <c r="D226" s="51"/>
      <c r="E226" s="5"/>
      <c r="F226" s="95" t="s">
        <v>375</v>
      </c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65">
        <f>SUM(K226:P226)</f>
        <v>0</v>
      </c>
      <c r="R226" s="5"/>
      <c r="S226" s="134">
        <f t="shared" si="68"/>
        <v>0</v>
      </c>
    </row>
    <row r="227" spans="1:19" ht="15">
      <c r="A227" s="151">
        <v>39</v>
      </c>
      <c r="B227" s="151"/>
      <c r="C227" s="87" t="s">
        <v>192</v>
      </c>
      <c r="D227" s="51"/>
      <c r="E227" s="5"/>
      <c r="F227" s="95" t="s">
        <v>376</v>
      </c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65">
        <f>SUM(K227:P227)</f>
        <v>0</v>
      </c>
      <c r="R227" s="5"/>
      <c r="S227" s="134">
        <f t="shared" si="68"/>
        <v>0</v>
      </c>
    </row>
    <row r="228" spans="1:19" s="85" customFormat="1" ht="14.25">
      <c r="A228" s="34"/>
      <c r="B228" s="89"/>
      <c r="C228" s="90"/>
      <c r="D228" s="34"/>
      <c r="E228" s="91" t="s">
        <v>193</v>
      </c>
      <c r="F228" s="95" t="s">
        <v>205</v>
      </c>
      <c r="G228" s="80">
        <f aca="true" t="shared" si="69" ref="G228:Q228">SUM(G223:G227)</f>
        <v>21000</v>
      </c>
      <c r="H228" s="80">
        <f t="shared" si="69"/>
        <v>0</v>
      </c>
      <c r="I228" s="80">
        <f t="shared" si="69"/>
        <v>2500</v>
      </c>
      <c r="J228" s="80">
        <f t="shared" si="69"/>
        <v>0</v>
      </c>
      <c r="K228" s="80">
        <f t="shared" si="69"/>
        <v>730</v>
      </c>
      <c r="L228" s="80">
        <f t="shared" si="69"/>
        <v>2600</v>
      </c>
      <c r="M228" s="80">
        <f t="shared" si="69"/>
        <v>1358</v>
      </c>
      <c r="N228" s="80">
        <f t="shared" si="69"/>
        <v>950</v>
      </c>
      <c r="O228" s="80">
        <f t="shared" si="69"/>
        <v>7353</v>
      </c>
      <c r="P228" s="80">
        <f t="shared" si="69"/>
        <v>0</v>
      </c>
      <c r="Q228" s="80">
        <f t="shared" si="69"/>
        <v>12991</v>
      </c>
      <c r="R228" s="81"/>
      <c r="S228" s="141">
        <f t="shared" si="68"/>
        <v>8009</v>
      </c>
    </row>
    <row r="229" spans="1:19" ht="9" customHeight="1">
      <c r="A229" s="51"/>
      <c r="B229" s="88"/>
      <c r="C229" s="51"/>
      <c r="D229" s="51"/>
      <c r="E229" s="5"/>
      <c r="F229" s="95" t="s">
        <v>205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140"/>
    </row>
    <row r="230" spans="1:19" ht="15">
      <c r="A230" s="149">
        <v>90</v>
      </c>
      <c r="B230" s="149"/>
      <c r="C230" s="51" t="s">
        <v>194</v>
      </c>
      <c r="D230" s="51"/>
      <c r="E230" s="5"/>
      <c r="F230" s="95" t="s">
        <v>377</v>
      </c>
      <c r="G230" s="50">
        <v>17836</v>
      </c>
      <c r="H230" s="50"/>
      <c r="I230" s="50"/>
      <c r="J230" s="50"/>
      <c r="K230" s="50"/>
      <c r="L230" s="50">
        <v>17836</v>
      </c>
      <c r="M230" s="50"/>
      <c r="N230" s="50"/>
      <c r="O230" s="50"/>
      <c r="P230" s="50"/>
      <c r="Q230" s="65">
        <f>SUM(K230:P230)</f>
        <v>17836</v>
      </c>
      <c r="R230" s="5"/>
      <c r="S230" s="141">
        <f>G230-Q230</f>
        <v>0</v>
      </c>
    </row>
    <row r="231" spans="1:19" ht="6" customHeight="1">
      <c r="A231" s="5"/>
      <c r="B231" s="83"/>
      <c r="C231" s="5"/>
      <c r="D231" s="5"/>
      <c r="E231" s="5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5"/>
      <c r="S231" s="104"/>
    </row>
    <row r="232" spans="2:19" s="85" customFormat="1" ht="14.25">
      <c r="B232" s="84"/>
      <c r="E232" s="91" t="s">
        <v>195</v>
      </c>
      <c r="F232" s="92"/>
      <c r="G232" s="80">
        <f>G220+G228-G230</f>
        <v>95871</v>
      </c>
      <c r="H232" s="80">
        <f aca="true" t="shared" si="70" ref="H232:Q232">H220+H228-H230</f>
        <v>4869</v>
      </c>
      <c r="I232" s="80">
        <f t="shared" si="70"/>
        <v>4206</v>
      </c>
      <c r="J232" s="80">
        <f t="shared" si="70"/>
        <v>1990</v>
      </c>
      <c r="K232" s="80">
        <f t="shared" si="70"/>
        <v>58670</v>
      </c>
      <c r="L232" s="80">
        <f t="shared" si="70"/>
        <v>30468</v>
      </c>
      <c r="M232" s="80">
        <f t="shared" si="70"/>
        <v>3216</v>
      </c>
      <c r="N232" s="80">
        <f t="shared" si="70"/>
        <v>-14980</v>
      </c>
      <c r="O232" s="80">
        <f t="shared" si="70"/>
        <v>7353</v>
      </c>
      <c r="P232" s="80">
        <f t="shared" si="70"/>
        <v>3945</v>
      </c>
      <c r="Q232" s="80">
        <f t="shared" si="70"/>
        <v>88672</v>
      </c>
      <c r="R232" s="81"/>
      <c r="S232" s="142">
        <f>G232-Q232</f>
        <v>7199</v>
      </c>
    </row>
    <row r="233" spans="1:19" ht="12.75">
      <c r="A233" s="5"/>
      <c r="B233" s="83"/>
      <c r="C233" s="5"/>
      <c r="D233" s="5"/>
      <c r="E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105"/>
    </row>
    <row r="234" spans="1:19" ht="12.75">
      <c r="A234" s="5"/>
      <c r="B234" s="83"/>
      <c r="C234" s="5"/>
      <c r="D234" s="5"/>
      <c r="E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105"/>
    </row>
    <row r="235" spans="1:19" ht="12.75">
      <c r="A235" s="5"/>
      <c r="B235" s="83"/>
      <c r="C235" s="5"/>
      <c r="D235" s="5"/>
      <c r="E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105"/>
    </row>
    <row r="236" spans="1:19" ht="12.75">
      <c r="A236" s="5"/>
      <c r="B236" s="83"/>
      <c r="C236" s="5"/>
      <c r="D236" s="5"/>
      <c r="E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105"/>
    </row>
    <row r="237" spans="1:19" ht="12.75">
      <c r="A237" s="5"/>
      <c r="B237" s="83"/>
      <c r="C237" s="5"/>
      <c r="D237" s="5"/>
      <c r="E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105"/>
    </row>
    <row r="238" spans="1:19" ht="12.75">
      <c r="A238" s="5"/>
      <c r="B238" s="83"/>
      <c r="C238" s="5"/>
      <c r="D238" s="5"/>
      <c r="E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105"/>
    </row>
    <row r="239" spans="1:19" ht="12.75">
      <c r="A239" s="5"/>
      <c r="B239" s="83"/>
      <c r="C239" s="5"/>
      <c r="D239" s="5"/>
      <c r="E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105"/>
    </row>
    <row r="240" spans="1:19" ht="12.75">
      <c r="A240" s="5"/>
      <c r="B240" s="83"/>
      <c r="C240" s="5"/>
      <c r="D240" s="5"/>
      <c r="E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105"/>
    </row>
    <row r="241" spans="1:19" ht="12.75">
      <c r="A241" s="5"/>
      <c r="B241" s="83"/>
      <c r="C241" s="5"/>
      <c r="D241" s="5"/>
      <c r="E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105"/>
    </row>
    <row r="242" spans="1:19" ht="12.75">
      <c r="A242" s="5"/>
      <c r="B242" s="83"/>
      <c r="C242" s="5"/>
      <c r="D242" s="5"/>
      <c r="E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105"/>
    </row>
    <row r="243" spans="1:19" ht="12.75">
      <c r="A243" s="5"/>
      <c r="B243" s="83"/>
      <c r="C243" s="5"/>
      <c r="D243" s="5"/>
      <c r="E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105"/>
    </row>
    <row r="244" spans="1:19" ht="12.75">
      <c r="A244" s="5"/>
      <c r="B244" s="83"/>
      <c r="C244" s="5"/>
      <c r="D244" s="5"/>
      <c r="E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105"/>
    </row>
    <row r="245" spans="1:19" ht="12.75">
      <c r="A245" s="5"/>
      <c r="B245" s="83"/>
      <c r="C245" s="5"/>
      <c r="D245" s="5"/>
      <c r="E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105"/>
    </row>
    <row r="246" spans="1:19" ht="12.75">
      <c r="A246" s="5"/>
      <c r="B246" s="83"/>
      <c r="C246" s="5"/>
      <c r="D246" s="5"/>
      <c r="E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105"/>
    </row>
    <row r="247" spans="1:19" ht="12.75">
      <c r="A247" s="5"/>
      <c r="B247" s="83"/>
      <c r="C247" s="5"/>
      <c r="D247" s="5"/>
      <c r="E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105"/>
    </row>
    <row r="248" spans="1:19" ht="12.75">
      <c r="A248" s="5"/>
      <c r="B248" s="83"/>
      <c r="C248" s="5"/>
      <c r="D248" s="5"/>
      <c r="E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105"/>
    </row>
    <row r="249" spans="1:19" ht="12.75">
      <c r="A249" s="5"/>
      <c r="B249" s="83"/>
      <c r="C249" s="5"/>
      <c r="D249" s="5"/>
      <c r="E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105"/>
    </row>
    <row r="250" spans="1:19" ht="12.75">
      <c r="A250" s="5"/>
      <c r="B250" s="83"/>
      <c r="C250" s="5"/>
      <c r="D250" s="5"/>
      <c r="E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105"/>
    </row>
    <row r="251" spans="1:19" ht="12.75">
      <c r="A251" s="5"/>
      <c r="B251" s="83"/>
      <c r="C251" s="5"/>
      <c r="D251" s="5"/>
      <c r="E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105"/>
    </row>
    <row r="252" spans="1:19" ht="12.75">
      <c r="A252" s="5"/>
      <c r="B252" s="83"/>
      <c r="C252" s="5"/>
      <c r="D252" s="5"/>
      <c r="E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105"/>
    </row>
    <row r="253" spans="1:19" ht="12.75">
      <c r="A253" s="5"/>
      <c r="B253" s="83"/>
      <c r="C253" s="5"/>
      <c r="D253" s="5"/>
      <c r="E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105"/>
    </row>
    <row r="254" spans="1:19" ht="12.75">
      <c r="A254" s="5"/>
      <c r="B254" s="83"/>
      <c r="C254" s="5"/>
      <c r="D254" s="5"/>
      <c r="E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105"/>
    </row>
    <row r="255" spans="1:19" ht="12.75">
      <c r="A255" s="5"/>
      <c r="B255" s="83"/>
      <c r="C255" s="5"/>
      <c r="D255" s="5"/>
      <c r="E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105"/>
    </row>
    <row r="256" spans="1:19" ht="12.75">
      <c r="A256" s="5"/>
      <c r="B256" s="83"/>
      <c r="C256" s="5"/>
      <c r="D256" s="5"/>
      <c r="E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105"/>
    </row>
    <row r="257" spans="1:19" ht="12.75">
      <c r="A257" s="5"/>
      <c r="B257" s="83"/>
      <c r="C257" s="5"/>
      <c r="D257" s="5"/>
      <c r="E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105"/>
    </row>
    <row r="258" spans="1:19" ht="12.75">
      <c r="A258" s="5"/>
      <c r="B258" s="83"/>
      <c r="C258" s="5"/>
      <c r="D258" s="5"/>
      <c r="E258" s="5"/>
      <c r="G258" s="4"/>
      <c r="H258" s="4"/>
      <c r="I258" s="4"/>
      <c r="J258" s="4"/>
      <c r="K258" s="4"/>
      <c r="L258" s="4"/>
      <c r="M258" s="4"/>
      <c r="N258" s="4"/>
      <c r="O258" s="4"/>
      <c r="P258" s="4"/>
      <c r="S258" s="106"/>
    </row>
    <row r="259" spans="1:19" ht="12.75">
      <c r="A259" s="5"/>
      <c r="B259" s="83"/>
      <c r="C259" s="5"/>
      <c r="D259" s="5"/>
      <c r="E259" s="5"/>
      <c r="G259" s="4"/>
      <c r="H259" s="4"/>
      <c r="I259" s="4"/>
      <c r="J259" s="4"/>
      <c r="K259" s="4"/>
      <c r="L259" s="4"/>
      <c r="M259" s="4"/>
      <c r="N259" s="4"/>
      <c r="O259" s="4"/>
      <c r="P259" s="4"/>
      <c r="S259" s="106"/>
    </row>
    <row r="260" spans="1:19" ht="12.75">
      <c r="A260" s="5"/>
      <c r="B260" s="83"/>
      <c r="C260" s="5"/>
      <c r="D260" s="5"/>
      <c r="E260" s="5"/>
      <c r="G260" s="4"/>
      <c r="H260" s="4"/>
      <c r="I260" s="4"/>
      <c r="J260" s="4"/>
      <c r="K260" s="4"/>
      <c r="L260" s="4"/>
      <c r="M260" s="4"/>
      <c r="N260" s="4"/>
      <c r="O260" s="4"/>
      <c r="P260" s="4"/>
      <c r="S260" s="106"/>
    </row>
    <row r="261" spans="1:19" ht="12.75">
      <c r="A261" s="5"/>
      <c r="B261" s="83"/>
      <c r="C261" s="5"/>
      <c r="D261" s="5"/>
      <c r="E261" s="5"/>
      <c r="G261" s="4"/>
      <c r="H261" s="4"/>
      <c r="I261" s="4"/>
      <c r="J261" s="4"/>
      <c r="K261" s="4"/>
      <c r="L261" s="4"/>
      <c r="M261" s="4"/>
      <c r="N261" s="4"/>
      <c r="O261" s="4"/>
      <c r="P261" s="4"/>
      <c r="S261" s="106"/>
    </row>
    <row r="262" spans="1:19" ht="12.75">
      <c r="A262" s="5"/>
      <c r="B262" s="83"/>
      <c r="C262" s="5"/>
      <c r="D262" s="5"/>
      <c r="E262" s="5"/>
      <c r="G262" s="4"/>
      <c r="H262" s="4"/>
      <c r="I262" s="4"/>
      <c r="J262" s="4"/>
      <c r="K262" s="4"/>
      <c r="L262" s="4"/>
      <c r="M262" s="4"/>
      <c r="N262" s="4"/>
      <c r="O262" s="4"/>
      <c r="P262" s="4"/>
      <c r="S262" s="106"/>
    </row>
    <row r="263" spans="1:19" ht="12.75">
      <c r="A263" s="5"/>
      <c r="B263" s="83"/>
      <c r="C263" s="5"/>
      <c r="D263" s="5"/>
      <c r="E263" s="5"/>
      <c r="G263" s="4"/>
      <c r="H263" s="4"/>
      <c r="I263" s="4"/>
      <c r="J263" s="4"/>
      <c r="K263" s="4"/>
      <c r="L263" s="4"/>
      <c r="M263" s="4"/>
      <c r="N263" s="4"/>
      <c r="O263" s="4"/>
      <c r="P263" s="4"/>
      <c r="S263" s="106"/>
    </row>
    <row r="264" spans="1:19" ht="12.75">
      <c r="A264" s="5"/>
      <c r="B264" s="83"/>
      <c r="C264" s="5"/>
      <c r="D264" s="5"/>
      <c r="E264" s="5"/>
      <c r="G264" s="4"/>
      <c r="H264" s="4"/>
      <c r="I264" s="4"/>
      <c r="J264" s="4"/>
      <c r="K264" s="4"/>
      <c r="L264" s="4"/>
      <c r="M264" s="4"/>
      <c r="N264" s="4"/>
      <c r="O264" s="4"/>
      <c r="P264" s="4"/>
      <c r="S264" s="106"/>
    </row>
    <row r="265" spans="1:19" ht="12.75">
      <c r="A265" s="5"/>
      <c r="B265" s="83"/>
      <c r="C265" s="5"/>
      <c r="D265" s="5"/>
      <c r="E265" s="5"/>
      <c r="G265" s="4"/>
      <c r="H265" s="4"/>
      <c r="I265" s="4"/>
      <c r="J265" s="4"/>
      <c r="K265" s="4"/>
      <c r="L265" s="4"/>
      <c r="M265" s="4"/>
      <c r="N265" s="4"/>
      <c r="O265" s="4"/>
      <c r="P265" s="4"/>
      <c r="S265" s="106"/>
    </row>
    <row r="266" spans="1:19" ht="12.75">
      <c r="A266" s="5"/>
      <c r="B266" s="83"/>
      <c r="C266" s="5"/>
      <c r="D266" s="5"/>
      <c r="E266" s="5"/>
      <c r="G266" s="4"/>
      <c r="H266" s="4"/>
      <c r="I266" s="4"/>
      <c r="J266" s="4"/>
      <c r="K266" s="4"/>
      <c r="L266" s="4"/>
      <c r="M266" s="4"/>
      <c r="N266" s="4"/>
      <c r="O266" s="4"/>
      <c r="P266" s="4"/>
      <c r="S266" s="106"/>
    </row>
    <row r="267" spans="1:19" ht="12.75">
      <c r="A267" s="5"/>
      <c r="B267" s="83"/>
      <c r="C267" s="5"/>
      <c r="D267" s="5"/>
      <c r="E267" s="5"/>
      <c r="G267" s="4"/>
      <c r="H267" s="4"/>
      <c r="I267" s="4"/>
      <c r="J267" s="4"/>
      <c r="K267" s="4"/>
      <c r="L267" s="4"/>
      <c r="M267" s="4"/>
      <c r="N267" s="4"/>
      <c r="O267" s="4"/>
      <c r="P267" s="4"/>
      <c r="S267" s="106"/>
    </row>
    <row r="268" spans="1:19" ht="12.75">
      <c r="A268" s="5"/>
      <c r="B268" s="83"/>
      <c r="C268" s="5"/>
      <c r="D268" s="5"/>
      <c r="E268" s="5"/>
      <c r="G268" s="4"/>
      <c r="H268" s="4"/>
      <c r="I268" s="4"/>
      <c r="J268" s="4"/>
      <c r="K268" s="4"/>
      <c r="L268" s="4"/>
      <c r="M268" s="4"/>
      <c r="N268" s="4"/>
      <c r="O268" s="4"/>
      <c r="P268" s="4"/>
      <c r="S268" s="106"/>
    </row>
    <row r="269" spans="1:19" ht="12.75">
      <c r="A269" s="5"/>
      <c r="B269" s="83"/>
      <c r="C269" s="5"/>
      <c r="D269" s="5"/>
      <c r="E269" s="5"/>
      <c r="G269" s="4"/>
      <c r="H269" s="4"/>
      <c r="I269" s="4"/>
      <c r="J269" s="4"/>
      <c r="K269" s="4"/>
      <c r="L269" s="4"/>
      <c r="M269" s="4"/>
      <c r="N269" s="4"/>
      <c r="O269" s="4"/>
      <c r="P269" s="4"/>
      <c r="S269" s="106"/>
    </row>
    <row r="270" spans="1:19" ht="12.75">
      <c r="A270" s="5"/>
      <c r="B270" s="83"/>
      <c r="C270" s="5"/>
      <c r="D270" s="5"/>
      <c r="E270" s="5"/>
      <c r="G270" s="4"/>
      <c r="H270" s="4"/>
      <c r="I270" s="4"/>
      <c r="J270" s="4"/>
      <c r="K270" s="4"/>
      <c r="L270" s="4"/>
      <c r="M270" s="4"/>
      <c r="N270" s="4"/>
      <c r="O270" s="4"/>
      <c r="P270" s="4"/>
      <c r="S270" s="106"/>
    </row>
    <row r="271" spans="1:19" ht="12.75">
      <c r="A271" s="5"/>
      <c r="B271" s="83"/>
      <c r="C271" s="5"/>
      <c r="D271" s="5"/>
      <c r="E271" s="5"/>
      <c r="G271" s="4"/>
      <c r="H271" s="4"/>
      <c r="I271" s="4"/>
      <c r="J271" s="4"/>
      <c r="K271" s="4"/>
      <c r="L271" s="4"/>
      <c r="M271" s="4"/>
      <c r="N271" s="4"/>
      <c r="O271" s="4"/>
      <c r="P271" s="4"/>
      <c r="S271" s="106"/>
    </row>
    <row r="272" spans="1:19" ht="12.75">
      <c r="A272" s="5"/>
      <c r="B272" s="83"/>
      <c r="C272" s="5"/>
      <c r="D272" s="5"/>
      <c r="E272" s="5"/>
      <c r="G272" s="4"/>
      <c r="H272" s="4"/>
      <c r="I272" s="4"/>
      <c r="J272" s="4"/>
      <c r="K272" s="4"/>
      <c r="L272" s="4"/>
      <c r="M272" s="4"/>
      <c r="N272" s="4"/>
      <c r="O272" s="4"/>
      <c r="P272" s="4"/>
      <c r="S272" s="106"/>
    </row>
    <row r="273" spans="1:19" ht="12.75">
      <c r="A273" s="5"/>
      <c r="B273" s="83"/>
      <c r="C273" s="5"/>
      <c r="D273" s="5"/>
      <c r="E273" s="5"/>
      <c r="G273" s="4"/>
      <c r="H273" s="4"/>
      <c r="I273" s="4"/>
      <c r="J273" s="4"/>
      <c r="K273" s="4"/>
      <c r="L273" s="4"/>
      <c r="M273" s="4"/>
      <c r="N273" s="4"/>
      <c r="O273" s="4"/>
      <c r="P273" s="4"/>
      <c r="S273" s="106"/>
    </row>
    <row r="274" spans="1:19" ht="12.75">
      <c r="A274" s="5"/>
      <c r="B274" s="83"/>
      <c r="C274" s="5"/>
      <c r="D274" s="5"/>
      <c r="E274" s="5"/>
      <c r="G274" s="4"/>
      <c r="H274" s="4"/>
      <c r="I274" s="4"/>
      <c r="J274" s="4"/>
      <c r="K274" s="4"/>
      <c r="L274" s="4"/>
      <c r="M274" s="4"/>
      <c r="N274" s="4"/>
      <c r="O274" s="4"/>
      <c r="P274" s="4"/>
      <c r="S274" s="106"/>
    </row>
    <row r="275" spans="1:19" ht="12.75">
      <c r="A275" s="5"/>
      <c r="B275" s="83"/>
      <c r="C275" s="5"/>
      <c r="D275" s="5"/>
      <c r="E275" s="5"/>
      <c r="G275" s="4"/>
      <c r="H275" s="4"/>
      <c r="I275" s="4"/>
      <c r="J275" s="4"/>
      <c r="K275" s="4"/>
      <c r="L275" s="4"/>
      <c r="M275" s="4"/>
      <c r="N275" s="4"/>
      <c r="O275" s="4"/>
      <c r="P275" s="4"/>
      <c r="S275" s="106"/>
    </row>
    <row r="276" spans="1:19" ht="12.75">
      <c r="A276" s="5"/>
      <c r="B276" s="83"/>
      <c r="C276" s="5"/>
      <c r="D276" s="5"/>
      <c r="E276" s="5"/>
      <c r="G276" s="4"/>
      <c r="H276" s="4"/>
      <c r="I276" s="4"/>
      <c r="J276" s="4"/>
      <c r="K276" s="4"/>
      <c r="L276" s="4"/>
      <c r="M276" s="4"/>
      <c r="N276" s="4"/>
      <c r="O276" s="4"/>
      <c r="P276" s="4"/>
      <c r="S276" s="106"/>
    </row>
    <row r="277" spans="1:19" ht="12.75">
      <c r="A277" s="5"/>
      <c r="B277" s="83"/>
      <c r="C277" s="5"/>
      <c r="D277" s="5"/>
      <c r="E277" s="5"/>
      <c r="G277" s="4"/>
      <c r="H277" s="4"/>
      <c r="I277" s="4"/>
      <c r="J277" s="4"/>
      <c r="K277" s="4"/>
      <c r="L277" s="4"/>
      <c r="M277" s="4"/>
      <c r="N277" s="4"/>
      <c r="O277" s="4"/>
      <c r="P277" s="4"/>
      <c r="S277" s="106"/>
    </row>
    <row r="278" spans="1:19" ht="12.75">
      <c r="A278" s="5"/>
      <c r="B278" s="83"/>
      <c r="C278" s="5"/>
      <c r="D278" s="5"/>
      <c r="E278" s="5"/>
      <c r="G278" s="4"/>
      <c r="H278" s="4"/>
      <c r="I278" s="4"/>
      <c r="J278" s="4"/>
      <c r="K278" s="4"/>
      <c r="L278" s="4"/>
      <c r="M278" s="4"/>
      <c r="N278" s="4"/>
      <c r="O278" s="4"/>
      <c r="P278" s="4"/>
      <c r="S278" s="106"/>
    </row>
    <row r="279" spans="1:19" ht="12.75">
      <c r="A279" s="5"/>
      <c r="B279" s="83"/>
      <c r="C279" s="5"/>
      <c r="D279" s="5"/>
      <c r="E279" s="5"/>
      <c r="G279" s="4"/>
      <c r="H279" s="4"/>
      <c r="I279" s="4"/>
      <c r="J279" s="4"/>
      <c r="K279" s="4"/>
      <c r="L279" s="4"/>
      <c r="M279" s="4"/>
      <c r="N279" s="4"/>
      <c r="O279" s="4"/>
      <c r="P279" s="4"/>
      <c r="S279" s="106"/>
    </row>
    <row r="280" spans="1:19" ht="12.75">
      <c r="A280" s="5"/>
      <c r="B280" s="83"/>
      <c r="C280" s="5"/>
      <c r="D280" s="5"/>
      <c r="E280" s="5"/>
      <c r="G280" s="4"/>
      <c r="H280" s="4"/>
      <c r="I280" s="4"/>
      <c r="J280" s="4"/>
      <c r="K280" s="4"/>
      <c r="L280" s="4"/>
      <c r="M280" s="4"/>
      <c r="N280" s="4"/>
      <c r="O280" s="4"/>
      <c r="P280" s="4"/>
      <c r="S280" s="106"/>
    </row>
    <row r="281" spans="1:19" ht="12.75">
      <c r="A281" s="5"/>
      <c r="B281" s="83"/>
      <c r="C281" s="5"/>
      <c r="D281" s="5"/>
      <c r="E281" s="5"/>
      <c r="G281" s="4"/>
      <c r="H281" s="4"/>
      <c r="I281" s="4"/>
      <c r="J281" s="4"/>
      <c r="K281" s="4"/>
      <c r="L281" s="4"/>
      <c r="M281" s="4"/>
      <c r="N281" s="4"/>
      <c r="O281" s="4"/>
      <c r="P281" s="4"/>
      <c r="S281" s="106"/>
    </row>
    <row r="282" spans="1:19" ht="12.75">
      <c r="A282" s="5"/>
      <c r="B282" s="83"/>
      <c r="C282" s="5"/>
      <c r="D282" s="5"/>
      <c r="E282" s="5"/>
      <c r="G282" s="4"/>
      <c r="H282" s="4"/>
      <c r="I282" s="4"/>
      <c r="J282" s="4"/>
      <c r="K282" s="4"/>
      <c r="L282" s="4"/>
      <c r="M282" s="4"/>
      <c r="N282" s="4"/>
      <c r="O282" s="4"/>
      <c r="P282" s="4"/>
      <c r="S282" s="106"/>
    </row>
    <row r="283" spans="1:19" ht="12.75">
      <c r="A283" s="5"/>
      <c r="B283" s="83"/>
      <c r="C283" s="5"/>
      <c r="D283" s="5"/>
      <c r="E283" s="5"/>
      <c r="G283" s="4"/>
      <c r="H283" s="4"/>
      <c r="I283" s="4"/>
      <c r="J283" s="4"/>
      <c r="K283" s="4"/>
      <c r="L283" s="4"/>
      <c r="M283" s="4"/>
      <c r="N283" s="4"/>
      <c r="O283" s="4"/>
      <c r="P283" s="4"/>
      <c r="S283" s="106"/>
    </row>
    <row r="284" spans="1:19" ht="12.75">
      <c r="A284" s="5"/>
      <c r="B284" s="83"/>
      <c r="C284" s="5"/>
      <c r="D284" s="5"/>
      <c r="E284" s="5"/>
      <c r="G284" s="4"/>
      <c r="H284" s="4"/>
      <c r="I284" s="4"/>
      <c r="J284" s="4"/>
      <c r="K284" s="4"/>
      <c r="L284" s="4"/>
      <c r="M284" s="4"/>
      <c r="N284" s="4"/>
      <c r="O284" s="4"/>
      <c r="P284" s="4"/>
      <c r="S284" s="106"/>
    </row>
    <row r="285" spans="1:19" ht="12.75">
      <c r="A285" s="5"/>
      <c r="B285" s="83"/>
      <c r="C285" s="5"/>
      <c r="D285" s="5"/>
      <c r="E285" s="5"/>
      <c r="G285" s="4"/>
      <c r="H285" s="4"/>
      <c r="I285" s="4"/>
      <c r="J285" s="4"/>
      <c r="K285" s="4"/>
      <c r="L285" s="4"/>
      <c r="M285" s="4"/>
      <c r="N285" s="4"/>
      <c r="O285" s="4"/>
      <c r="P285" s="4"/>
      <c r="S285" s="106"/>
    </row>
    <row r="286" spans="1:19" ht="12.75">
      <c r="A286" s="5"/>
      <c r="B286" s="83"/>
      <c r="C286" s="5"/>
      <c r="D286" s="5"/>
      <c r="E286" s="5"/>
      <c r="G286" s="4"/>
      <c r="H286" s="4"/>
      <c r="I286" s="4"/>
      <c r="J286" s="4"/>
      <c r="K286" s="4"/>
      <c r="L286" s="4"/>
      <c r="M286" s="4"/>
      <c r="N286" s="4"/>
      <c r="O286" s="4"/>
      <c r="P286" s="4"/>
      <c r="S286" s="106"/>
    </row>
    <row r="287" spans="1:19" ht="12.75">
      <c r="A287" s="5"/>
      <c r="B287" s="83"/>
      <c r="C287" s="5"/>
      <c r="D287" s="5"/>
      <c r="E287" s="5"/>
      <c r="G287" s="4"/>
      <c r="H287" s="4"/>
      <c r="I287" s="4"/>
      <c r="J287" s="4"/>
      <c r="K287" s="4"/>
      <c r="L287" s="4"/>
      <c r="M287" s="4"/>
      <c r="N287" s="4"/>
      <c r="O287" s="4"/>
      <c r="P287" s="4"/>
      <c r="S287" s="106"/>
    </row>
    <row r="288" spans="1:19" ht="12.75">
      <c r="A288" s="5"/>
      <c r="B288" s="83"/>
      <c r="C288" s="5"/>
      <c r="D288" s="5"/>
      <c r="E288" s="5"/>
      <c r="G288" s="4"/>
      <c r="H288" s="4"/>
      <c r="I288" s="4"/>
      <c r="J288" s="4"/>
      <c r="K288" s="4"/>
      <c r="L288" s="4"/>
      <c r="M288" s="4"/>
      <c r="N288" s="4"/>
      <c r="O288" s="4"/>
      <c r="P288" s="4"/>
      <c r="S288" s="106"/>
    </row>
    <row r="289" spans="1:19" ht="12.75">
      <c r="A289" s="5"/>
      <c r="B289" s="83"/>
      <c r="C289" s="5"/>
      <c r="D289" s="5"/>
      <c r="E289" s="5"/>
      <c r="G289" s="4"/>
      <c r="H289" s="4"/>
      <c r="I289" s="4"/>
      <c r="J289" s="4"/>
      <c r="K289" s="4"/>
      <c r="L289" s="4"/>
      <c r="M289" s="4"/>
      <c r="N289" s="4"/>
      <c r="O289" s="4"/>
      <c r="P289" s="4"/>
      <c r="S289" s="106"/>
    </row>
    <row r="290" spans="1:19" ht="12.75">
      <c r="A290" s="5"/>
      <c r="B290" s="83"/>
      <c r="C290" s="5"/>
      <c r="D290" s="5"/>
      <c r="E290" s="5"/>
      <c r="G290" s="4"/>
      <c r="H290" s="4"/>
      <c r="I290" s="4"/>
      <c r="J290" s="4"/>
      <c r="K290" s="4"/>
      <c r="L290" s="4"/>
      <c r="M290" s="4"/>
      <c r="N290" s="4"/>
      <c r="O290" s="4"/>
      <c r="P290" s="4"/>
      <c r="S290" s="106"/>
    </row>
    <row r="291" spans="1:19" ht="12.75">
      <c r="A291" s="5"/>
      <c r="B291" s="83"/>
      <c r="C291" s="5"/>
      <c r="D291" s="5"/>
      <c r="E291" s="5"/>
      <c r="G291" s="4"/>
      <c r="H291" s="4"/>
      <c r="I291" s="4"/>
      <c r="J291" s="4"/>
      <c r="K291" s="4"/>
      <c r="L291" s="4"/>
      <c r="M291" s="4"/>
      <c r="N291" s="4"/>
      <c r="O291" s="4"/>
      <c r="P291" s="4"/>
      <c r="S291" s="106"/>
    </row>
    <row r="292" spans="1:19" ht="12.75">
      <c r="A292" s="5"/>
      <c r="B292" s="83"/>
      <c r="C292" s="5"/>
      <c r="D292" s="5"/>
      <c r="E292" s="5"/>
      <c r="G292" s="4"/>
      <c r="H292" s="4"/>
      <c r="I292" s="4"/>
      <c r="J292" s="4"/>
      <c r="K292" s="4"/>
      <c r="L292" s="4"/>
      <c r="M292" s="4"/>
      <c r="N292" s="4"/>
      <c r="O292" s="4"/>
      <c r="P292" s="4"/>
      <c r="S292" s="106"/>
    </row>
    <row r="293" spans="1:19" ht="12.75">
      <c r="A293" s="5"/>
      <c r="B293" s="83"/>
      <c r="C293" s="5"/>
      <c r="D293" s="5"/>
      <c r="E293" s="5"/>
      <c r="G293" s="4"/>
      <c r="H293" s="4"/>
      <c r="I293" s="4"/>
      <c r="J293" s="4"/>
      <c r="K293" s="4"/>
      <c r="L293" s="4"/>
      <c r="M293" s="4"/>
      <c r="N293" s="4"/>
      <c r="O293" s="4"/>
      <c r="P293" s="4"/>
      <c r="S293" s="106"/>
    </row>
    <row r="294" spans="1:19" ht="12.75">
      <c r="A294" s="5"/>
      <c r="B294" s="83"/>
      <c r="C294" s="5"/>
      <c r="D294" s="5"/>
      <c r="E294" s="5"/>
      <c r="G294" s="4"/>
      <c r="H294" s="4"/>
      <c r="I294" s="4"/>
      <c r="J294" s="4"/>
      <c r="K294" s="4"/>
      <c r="L294" s="4"/>
      <c r="M294" s="4"/>
      <c r="N294" s="4"/>
      <c r="O294" s="4"/>
      <c r="P294" s="4"/>
      <c r="S294" s="106"/>
    </row>
    <row r="295" spans="1:19" ht="12.75">
      <c r="A295" s="5"/>
      <c r="B295" s="83"/>
      <c r="C295" s="5"/>
      <c r="D295" s="5"/>
      <c r="E295" s="5"/>
      <c r="G295" s="4"/>
      <c r="H295" s="4"/>
      <c r="I295" s="4"/>
      <c r="J295" s="4"/>
      <c r="K295" s="4"/>
      <c r="L295" s="4"/>
      <c r="M295" s="4"/>
      <c r="N295" s="4"/>
      <c r="O295" s="4"/>
      <c r="P295" s="4"/>
      <c r="S295" s="106"/>
    </row>
    <row r="296" spans="1:19" ht="12.75">
      <c r="A296" s="5"/>
      <c r="B296" s="83"/>
      <c r="C296" s="5"/>
      <c r="D296" s="5"/>
      <c r="E296" s="5"/>
      <c r="G296" s="4"/>
      <c r="H296" s="4"/>
      <c r="I296" s="4"/>
      <c r="J296" s="4"/>
      <c r="K296" s="4"/>
      <c r="L296" s="4"/>
      <c r="M296" s="4"/>
      <c r="N296" s="4"/>
      <c r="O296" s="4"/>
      <c r="P296" s="4"/>
      <c r="S296" s="106"/>
    </row>
    <row r="297" spans="1:19" ht="12.75">
      <c r="A297" s="5"/>
      <c r="B297" s="83"/>
      <c r="C297" s="5"/>
      <c r="D297" s="5"/>
      <c r="E297" s="5"/>
      <c r="G297" s="4"/>
      <c r="H297" s="4"/>
      <c r="I297" s="4"/>
      <c r="J297" s="4"/>
      <c r="K297" s="4"/>
      <c r="L297" s="4"/>
      <c r="M297" s="4"/>
      <c r="N297" s="4"/>
      <c r="O297" s="4"/>
      <c r="P297" s="4"/>
      <c r="S297" s="106"/>
    </row>
    <row r="298" spans="1:19" ht="12.75">
      <c r="A298" s="5"/>
      <c r="B298" s="83"/>
      <c r="C298" s="5"/>
      <c r="D298" s="5"/>
      <c r="E298" s="5"/>
      <c r="G298" s="4"/>
      <c r="H298" s="4"/>
      <c r="I298" s="4"/>
      <c r="J298" s="4"/>
      <c r="K298" s="4"/>
      <c r="L298" s="4"/>
      <c r="M298" s="4"/>
      <c r="N298" s="4"/>
      <c r="O298" s="4"/>
      <c r="P298" s="4"/>
      <c r="S298" s="106"/>
    </row>
    <row r="299" spans="1:19" ht="12.75">
      <c r="A299" s="5"/>
      <c r="B299" s="83"/>
      <c r="C299" s="5"/>
      <c r="D299" s="5"/>
      <c r="E299" s="5"/>
      <c r="G299" s="4"/>
      <c r="H299" s="4"/>
      <c r="I299" s="4"/>
      <c r="J299" s="4"/>
      <c r="K299" s="4"/>
      <c r="L299" s="4"/>
      <c r="M299" s="4"/>
      <c r="N299" s="4"/>
      <c r="O299" s="4"/>
      <c r="P299" s="4"/>
      <c r="S299" s="106"/>
    </row>
    <row r="300" spans="1:19" ht="12.75">
      <c r="A300" s="5"/>
      <c r="B300" s="83"/>
      <c r="C300" s="5"/>
      <c r="D300" s="5"/>
      <c r="E300" s="5"/>
      <c r="G300" s="4"/>
      <c r="H300" s="4"/>
      <c r="I300" s="4"/>
      <c r="J300" s="4"/>
      <c r="K300" s="4"/>
      <c r="L300" s="4"/>
      <c r="M300" s="4"/>
      <c r="N300" s="4"/>
      <c r="O300" s="4"/>
      <c r="P300" s="4"/>
      <c r="S300" s="106"/>
    </row>
    <row r="301" spans="1:19" ht="12.75">
      <c r="A301" s="5"/>
      <c r="B301" s="83"/>
      <c r="C301" s="5"/>
      <c r="D301" s="5"/>
      <c r="E301" s="5"/>
      <c r="G301" s="4"/>
      <c r="H301" s="4"/>
      <c r="I301" s="4"/>
      <c r="J301" s="4"/>
      <c r="K301" s="4"/>
      <c r="L301" s="4"/>
      <c r="M301" s="4"/>
      <c r="N301" s="4"/>
      <c r="O301" s="4"/>
      <c r="P301" s="4"/>
      <c r="S301" s="106"/>
    </row>
    <row r="302" spans="1:19" ht="12.75">
      <c r="A302" s="5"/>
      <c r="B302" s="83"/>
      <c r="C302" s="5"/>
      <c r="D302" s="5"/>
      <c r="E302" s="5"/>
      <c r="G302" s="4"/>
      <c r="H302" s="4"/>
      <c r="I302" s="4"/>
      <c r="J302" s="4"/>
      <c r="K302" s="4"/>
      <c r="L302" s="4"/>
      <c r="M302" s="4"/>
      <c r="N302" s="4"/>
      <c r="O302" s="4"/>
      <c r="P302" s="4"/>
      <c r="S302" s="106"/>
    </row>
    <row r="303" spans="1:19" ht="12.75">
      <c r="A303" s="5"/>
      <c r="B303" s="83"/>
      <c r="C303" s="5"/>
      <c r="D303" s="5"/>
      <c r="E303" s="5"/>
      <c r="G303" s="4"/>
      <c r="H303" s="4"/>
      <c r="I303" s="4"/>
      <c r="J303" s="4"/>
      <c r="K303" s="4"/>
      <c r="L303" s="4"/>
      <c r="M303" s="4"/>
      <c r="N303" s="4"/>
      <c r="O303" s="4"/>
      <c r="P303" s="4"/>
      <c r="S303" s="106"/>
    </row>
    <row r="304" spans="1:19" ht="12.75">
      <c r="A304" s="5"/>
      <c r="B304" s="83"/>
      <c r="C304" s="5"/>
      <c r="D304" s="5"/>
      <c r="E304" s="5"/>
      <c r="G304" s="4"/>
      <c r="H304" s="4"/>
      <c r="I304" s="4"/>
      <c r="J304" s="4"/>
      <c r="K304" s="4"/>
      <c r="L304" s="4"/>
      <c r="M304" s="4"/>
      <c r="N304" s="4"/>
      <c r="O304" s="4"/>
      <c r="P304" s="4"/>
      <c r="S304" s="106"/>
    </row>
    <row r="305" spans="1:19" ht="12.75">
      <c r="A305" s="5"/>
      <c r="B305" s="83"/>
      <c r="C305" s="5"/>
      <c r="D305" s="5"/>
      <c r="E305" s="5"/>
      <c r="G305" s="4"/>
      <c r="H305" s="4"/>
      <c r="I305" s="4"/>
      <c r="J305" s="4"/>
      <c r="K305" s="4"/>
      <c r="L305" s="4"/>
      <c r="M305" s="4"/>
      <c r="N305" s="4"/>
      <c r="O305" s="4"/>
      <c r="P305" s="4"/>
      <c r="S305" s="106"/>
    </row>
    <row r="306" spans="1:19" ht="12.75">
      <c r="A306" s="5"/>
      <c r="B306" s="83"/>
      <c r="C306" s="5"/>
      <c r="D306" s="5"/>
      <c r="E306" s="5"/>
      <c r="G306" s="4"/>
      <c r="H306" s="4"/>
      <c r="I306" s="4"/>
      <c r="J306" s="4"/>
      <c r="K306" s="4"/>
      <c r="L306" s="4"/>
      <c r="M306" s="4"/>
      <c r="N306" s="4"/>
      <c r="O306" s="4"/>
      <c r="P306" s="4"/>
      <c r="S306" s="106"/>
    </row>
    <row r="307" spans="1:19" ht="12.75">
      <c r="A307" s="5"/>
      <c r="B307" s="83"/>
      <c r="C307" s="5"/>
      <c r="D307" s="5"/>
      <c r="E307" s="5"/>
      <c r="G307" s="4"/>
      <c r="H307" s="4"/>
      <c r="I307" s="4"/>
      <c r="J307" s="4"/>
      <c r="K307" s="4"/>
      <c r="L307" s="4"/>
      <c r="M307" s="4"/>
      <c r="N307" s="4"/>
      <c r="O307" s="4"/>
      <c r="P307" s="4"/>
      <c r="S307" s="106"/>
    </row>
    <row r="308" spans="1:19" ht="12.75">
      <c r="A308" s="5"/>
      <c r="B308" s="83"/>
      <c r="C308" s="5"/>
      <c r="D308" s="5"/>
      <c r="E308" s="5"/>
      <c r="G308" s="4"/>
      <c r="H308" s="4"/>
      <c r="I308" s="4"/>
      <c r="J308" s="4"/>
      <c r="K308" s="4"/>
      <c r="L308" s="4"/>
      <c r="M308" s="4"/>
      <c r="N308" s="4"/>
      <c r="O308" s="4"/>
      <c r="P308" s="4"/>
      <c r="S308" s="106"/>
    </row>
    <row r="309" spans="1:19" ht="12.75">
      <c r="A309" s="5"/>
      <c r="B309" s="83"/>
      <c r="C309" s="5"/>
      <c r="D309" s="5"/>
      <c r="E309" s="5"/>
      <c r="G309" s="4"/>
      <c r="H309" s="4"/>
      <c r="I309" s="4"/>
      <c r="J309" s="4"/>
      <c r="K309" s="4"/>
      <c r="L309" s="4"/>
      <c r="M309" s="4"/>
      <c r="N309" s="4"/>
      <c r="O309" s="4"/>
      <c r="P309" s="4"/>
      <c r="S309" s="106"/>
    </row>
    <row r="310" spans="1:19" ht="12.75">
      <c r="A310" s="5"/>
      <c r="B310" s="83"/>
      <c r="C310" s="5"/>
      <c r="D310" s="5"/>
      <c r="E310" s="5"/>
      <c r="G310" s="4"/>
      <c r="H310" s="4"/>
      <c r="I310" s="4"/>
      <c r="J310" s="4"/>
      <c r="K310" s="4"/>
      <c r="L310" s="4"/>
      <c r="M310" s="4"/>
      <c r="N310" s="4"/>
      <c r="O310" s="4"/>
      <c r="P310" s="4"/>
      <c r="S310" s="106"/>
    </row>
    <row r="311" spans="1:19" ht="12.75">
      <c r="A311" s="5"/>
      <c r="B311" s="83"/>
      <c r="C311" s="5"/>
      <c r="D311" s="5"/>
      <c r="E311" s="5"/>
      <c r="G311" s="4"/>
      <c r="H311" s="4"/>
      <c r="I311" s="4"/>
      <c r="J311" s="4"/>
      <c r="K311" s="4"/>
      <c r="L311" s="4"/>
      <c r="M311" s="4"/>
      <c r="N311" s="4"/>
      <c r="O311" s="4"/>
      <c r="P311" s="4"/>
      <c r="S311" s="106"/>
    </row>
    <row r="312" spans="1:19" ht="12.75">
      <c r="A312" s="5"/>
      <c r="B312" s="83"/>
      <c r="C312" s="5"/>
      <c r="D312" s="5"/>
      <c r="E312" s="5"/>
      <c r="G312" s="4"/>
      <c r="H312" s="4"/>
      <c r="I312" s="4"/>
      <c r="J312" s="4"/>
      <c r="K312" s="4"/>
      <c r="L312" s="4"/>
      <c r="M312" s="4"/>
      <c r="N312" s="4"/>
      <c r="O312" s="4"/>
      <c r="P312" s="4"/>
      <c r="S312" s="106"/>
    </row>
    <row r="313" spans="1:19" ht="12.75">
      <c r="A313" s="5"/>
      <c r="B313" s="83"/>
      <c r="C313" s="5"/>
      <c r="D313" s="5"/>
      <c r="E313" s="5"/>
      <c r="G313" s="4"/>
      <c r="H313" s="4"/>
      <c r="I313" s="4"/>
      <c r="J313" s="4"/>
      <c r="K313" s="4"/>
      <c r="L313" s="4"/>
      <c r="M313" s="4"/>
      <c r="N313" s="4"/>
      <c r="O313" s="4"/>
      <c r="P313" s="4"/>
      <c r="S313" s="106"/>
    </row>
    <row r="314" spans="1:19" ht="12.75">
      <c r="A314" s="5"/>
      <c r="B314" s="83"/>
      <c r="C314" s="5"/>
      <c r="D314" s="5"/>
      <c r="E314" s="5"/>
      <c r="G314" s="4"/>
      <c r="H314" s="4"/>
      <c r="I314" s="4"/>
      <c r="J314" s="4"/>
      <c r="K314" s="4"/>
      <c r="L314" s="4"/>
      <c r="M314" s="4"/>
      <c r="N314" s="4"/>
      <c r="O314" s="4"/>
      <c r="P314" s="4"/>
      <c r="S314" s="106"/>
    </row>
    <row r="315" spans="1:19" ht="12.75">
      <c r="A315" s="5"/>
      <c r="B315" s="83"/>
      <c r="C315" s="5"/>
      <c r="D315" s="5"/>
      <c r="E315" s="5"/>
      <c r="G315" s="4"/>
      <c r="H315" s="4"/>
      <c r="I315" s="4"/>
      <c r="J315" s="4"/>
      <c r="K315" s="4"/>
      <c r="L315" s="4"/>
      <c r="M315" s="4"/>
      <c r="N315" s="4"/>
      <c r="O315" s="4"/>
      <c r="P315" s="4"/>
      <c r="S315" s="106"/>
    </row>
    <row r="316" spans="1:19" ht="12.75">
      <c r="A316" s="5"/>
      <c r="B316" s="83"/>
      <c r="C316" s="5"/>
      <c r="D316" s="5"/>
      <c r="E316" s="5"/>
      <c r="G316" s="4"/>
      <c r="H316" s="4"/>
      <c r="I316" s="4"/>
      <c r="J316" s="4"/>
      <c r="K316" s="4"/>
      <c r="L316" s="4"/>
      <c r="M316" s="4"/>
      <c r="N316" s="4"/>
      <c r="O316" s="4"/>
      <c r="P316" s="4"/>
      <c r="S316" s="106"/>
    </row>
    <row r="317" spans="1:19" ht="12.75">
      <c r="A317" s="5"/>
      <c r="B317" s="83"/>
      <c r="C317" s="5"/>
      <c r="D317" s="5"/>
      <c r="E317" s="5"/>
      <c r="G317" s="4"/>
      <c r="H317" s="4"/>
      <c r="I317" s="4"/>
      <c r="J317" s="4"/>
      <c r="K317" s="4"/>
      <c r="L317" s="4"/>
      <c r="M317" s="4"/>
      <c r="N317" s="4"/>
      <c r="O317" s="4"/>
      <c r="P317" s="4"/>
      <c r="S317" s="106"/>
    </row>
    <row r="318" spans="1:19" ht="12.75">
      <c r="A318" s="5"/>
      <c r="B318" s="83"/>
      <c r="C318" s="5"/>
      <c r="D318" s="5"/>
      <c r="E318" s="5"/>
      <c r="G318" s="4"/>
      <c r="H318" s="4"/>
      <c r="I318" s="4"/>
      <c r="J318" s="4"/>
      <c r="K318" s="4"/>
      <c r="L318" s="4"/>
      <c r="M318" s="4"/>
      <c r="N318" s="4"/>
      <c r="O318" s="4"/>
      <c r="P318" s="4"/>
      <c r="S318" s="106"/>
    </row>
    <row r="319" spans="1:19" ht="12.75">
      <c r="A319" s="5"/>
      <c r="B319" s="83"/>
      <c r="C319" s="5"/>
      <c r="D319" s="5"/>
      <c r="E319" s="5"/>
      <c r="G319" s="4"/>
      <c r="H319" s="4"/>
      <c r="I319" s="4"/>
      <c r="J319" s="4"/>
      <c r="K319" s="4"/>
      <c r="L319" s="4"/>
      <c r="M319" s="4"/>
      <c r="N319" s="4"/>
      <c r="O319" s="4"/>
      <c r="P319" s="4"/>
      <c r="S319" s="106"/>
    </row>
    <row r="320" spans="1:19" ht="12.75">
      <c r="A320" s="5"/>
      <c r="B320" s="83"/>
      <c r="C320" s="5"/>
      <c r="D320" s="5"/>
      <c r="E320" s="5"/>
      <c r="G320" s="4"/>
      <c r="H320" s="4"/>
      <c r="I320" s="4"/>
      <c r="J320" s="4"/>
      <c r="K320" s="4"/>
      <c r="L320" s="4"/>
      <c r="M320" s="4"/>
      <c r="N320" s="4"/>
      <c r="O320" s="4"/>
      <c r="P320" s="4"/>
      <c r="S320" s="106"/>
    </row>
    <row r="321" spans="1:19" ht="12.75">
      <c r="A321" s="5"/>
      <c r="B321" s="83"/>
      <c r="C321" s="5"/>
      <c r="D321" s="5"/>
      <c r="E321" s="5"/>
      <c r="G321" s="4"/>
      <c r="H321" s="4"/>
      <c r="I321" s="4"/>
      <c r="J321" s="4"/>
      <c r="K321" s="4"/>
      <c r="L321" s="4"/>
      <c r="M321" s="4"/>
      <c r="N321" s="4"/>
      <c r="O321" s="4"/>
      <c r="P321" s="4"/>
      <c r="S321" s="106"/>
    </row>
    <row r="322" spans="1:19" ht="12.75">
      <c r="A322" s="5"/>
      <c r="B322" s="83"/>
      <c r="C322" s="5"/>
      <c r="D322" s="5"/>
      <c r="E322" s="5"/>
      <c r="G322" s="4"/>
      <c r="H322" s="4"/>
      <c r="I322" s="4"/>
      <c r="J322" s="4"/>
      <c r="K322" s="4"/>
      <c r="L322" s="4"/>
      <c r="M322" s="4"/>
      <c r="N322" s="4"/>
      <c r="O322" s="4"/>
      <c r="P322" s="4"/>
      <c r="S322" s="106"/>
    </row>
    <row r="323" spans="1:19" ht="12.75">
      <c r="A323" s="5"/>
      <c r="B323" s="83"/>
      <c r="C323" s="5"/>
      <c r="D323" s="5"/>
      <c r="E323" s="5"/>
      <c r="G323" s="4"/>
      <c r="H323" s="4"/>
      <c r="I323" s="4"/>
      <c r="J323" s="4"/>
      <c r="K323" s="4"/>
      <c r="L323" s="4"/>
      <c r="M323" s="4"/>
      <c r="N323" s="4"/>
      <c r="O323" s="4"/>
      <c r="P323" s="4"/>
      <c r="S323" s="106"/>
    </row>
    <row r="324" spans="1:19" ht="12.75">
      <c r="A324" s="5"/>
      <c r="B324" s="83"/>
      <c r="C324" s="5"/>
      <c r="D324" s="5"/>
      <c r="E324" s="5"/>
      <c r="G324" s="4"/>
      <c r="H324" s="4"/>
      <c r="I324" s="4"/>
      <c r="J324" s="4"/>
      <c r="K324" s="4"/>
      <c r="L324" s="4"/>
      <c r="M324" s="4"/>
      <c r="N324" s="4"/>
      <c r="O324" s="4"/>
      <c r="P324" s="4"/>
      <c r="S324" s="106"/>
    </row>
    <row r="325" spans="1:19" ht="12.75">
      <c r="A325" s="5"/>
      <c r="B325" s="83"/>
      <c r="C325" s="5"/>
      <c r="D325" s="5"/>
      <c r="E325" s="5"/>
      <c r="G325" s="4"/>
      <c r="H325" s="4"/>
      <c r="I325" s="4"/>
      <c r="J325" s="4"/>
      <c r="K325" s="4"/>
      <c r="L325" s="4"/>
      <c r="M325" s="4"/>
      <c r="N325" s="4"/>
      <c r="O325" s="4"/>
      <c r="P325" s="4"/>
      <c r="S325" s="106"/>
    </row>
    <row r="326" spans="1:19" ht="12.75">
      <c r="A326" s="5"/>
      <c r="B326" s="83"/>
      <c r="C326" s="5"/>
      <c r="D326" s="5"/>
      <c r="E326" s="5"/>
      <c r="G326" s="4"/>
      <c r="H326" s="4"/>
      <c r="I326" s="4"/>
      <c r="J326" s="4"/>
      <c r="K326" s="4"/>
      <c r="L326" s="4"/>
      <c r="M326" s="4"/>
      <c r="N326" s="4"/>
      <c r="O326" s="4"/>
      <c r="P326" s="4"/>
      <c r="S326" s="106"/>
    </row>
    <row r="327" spans="1:19" ht="12.75">
      <c r="A327" s="5"/>
      <c r="B327" s="83"/>
      <c r="C327" s="5"/>
      <c r="D327" s="5"/>
      <c r="E327" s="5"/>
      <c r="G327" s="4"/>
      <c r="H327" s="4"/>
      <c r="I327" s="4"/>
      <c r="J327" s="4"/>
      <c r="K327" s="4"/>
      <c r="L327" s="4"/>
      <c r="M327" s="4"/>
      <c r="N327" s="4"/>
      <c r="O327" s="4"/>
      <c r="P327" s="4"/>
      <c r="S327" s="106"/>
    </row>
    <row r="328" spans="1:19" ht="12.75">
      <c r="A328" s="5"/>
      <c r="B328" s="83"/>
      <c r="C328" s="5"/>
      <c r="D328" s="5"/>
      <c r="E328" s="5"/>
      <c r="G328" s="4"/>
      <c r="H328" s="4"/>
      <c r="I328" s="4"/>
      <c r="J328" s="4"/>
      <c r="K328" s="4"/>
      <c r="L328" s="4"/>
      <c r="M328" s="4"/>
      <c r="N328" s="4"/>
      <c r="O328" s="4"/>
      <c r="P328" s="4"/>
      <c r="S328" s="106"/>
    </row>
    <row r="329" spans="1:19" ht="12.75">
      <c r="A329" s="5"/>
      <c r="B329" s="83"/>
      <c r="C329" s="5"/>
      <c r="D329" s="5"/>
      <c r="E329" s="5"/>
      <c r="G329" s="4"/>
      <c r="H329" s="4"/>
      <c r="I329" s="4"/>
      <c r="J329" s="4"/>
      <c r="K329" s="4"/>
      <c r="L329" s="4"/>
      <c r="M329" s="4"/>
      <c r="N329" s="4"/>
      <c r="O329" s="4"/>
      <c r="P329" s="4"/>
      <c r="S329" s="106"/>
    </row>
    <row r="330" spans="1:19" ht="12.75">
      <c r="A330" s="5"/>
      <c r="B330" s="83"/>
      <c r="C330" s="5"/>
      <c r="D330" s="5"/>
      <c r="E330" s="5"/>
      <c r="G330" s="4"/>
      <c r="H330" s="4"/>
      <c r="I330" s="4"/>
      <c r="J330" s="4"/>
      <c r="K330" s="4"/>
      <c r="L330" s="4"/>
      <c r="M330" s="4"/>
      <c r="N330" s="4"/>
      <c r="O330" s="4"/>
      <c r="P330" s="4"/>
      <c r="S330" s="106"/>
    </row>
    <row r="331" spans="1:19" ht="12.75">
      <c r="A331" s="5"/>
      <c r="B331" s="83"/>
      <c r="C331" s="5"/>
      <c r="D331" s="5"/>
      <c r="E331" s="5"/>
      <c r="G331" s="4"/>
      <c r="H331" s="4"/>
      <c r="I331" s="4"/>
      <c r="J331" s="4"/>
      <c r="K331" s="4"/>
      <c r="L331" s="4"/>
      <c r="M331" s="4"/>
      <c r="N331" s="4"/>
      <c r="O331" s="4"/>
      <c r="P331" s="4"/>
      <c r="S331" s="106"/>
    </row>
    <row r="332" spans="1:19" ht="12.75">
      <c r="A332" s="5"/>
      <c r="B332" s="83"/>
      <c r="C332" s="5"/>
      <c r="D332" s="5"/>
      <c r="E332" s="5"/>
      <c r="G332" s="4"/>
      <c r="H332" s="4"/>
      <c r="I332" s="4"/>
      <c r="J332" s="4"/>
      <c r="K332" s="4"/>
      <c r="L332" s="4"/>
      <c r="M332" s="4"/>
      <c r="N332" s="4"/>
      <c r="O332" s="4"/>
      <c r="P332" s="4"/>
      <c r="S332" s="106"/>
    </row>
    <row r="333" spans="1:19" ht="12.75">
      <c r="A333" s="5"/>
      <c r="B333" s="83"/>
      <c r="C333" s="5"/>
      <c r="D333" s="5"/>
      <c r="E333" s="5"/>
      <c r="G333" s="4"/>
      <c r="H333" s="4"/>
      <c r="I333" s="4"/>
      <c r="J333" s="4"/>
      <c r="K333" s="4"/>
      <c r="L333" s="4"/>
      <c r="M333" s="4"/>
      <c r="N333" s="4"/>
      <c r="O333" s="4"/>
      <c r="P333" s="4"/>
      <c r="S333" s="106"/>
    </row>
    <row r="334" spans="1:19" ht="12.75">
      <c r="A334" s="5"/>
      <c r="B334" s="83"/>
      <c r="C334" s="5"/>
      <c r="D334" s="5"/>
      <c r="E334" s="5"/>
      <c r="G334" s="4"/>
      <c r="H334" s="4"/>
      <c r="I334" s="4"/>
      <c r="J334" s="4"/>
      <c r="K334" s="4"/>
      <c r="L334" s="4"/>
      <c r="M334" s="4"/>
      <c r="N334" s="4"/>
      <c r="O334" s="4"/>
      <c r="P334" s="4"/>
      <c r="S334" s="106"/>
    </row>
    <row r="335" spans="1:19" ht="12.75">
      <c r="A335" s="5"/>
      <c r="B335" s="83"/>
      <c r="C335" s="5"/>
      <c r="D335" s="5"/>
      <c r="E335" s="5"/>
      <c r="G335" s="4"/>
      <c r="H335" s="4"/>
      <c r="I335" s="4"/>
      <c r="J335" s="4"/>
      <c r="K335" s="4"/>
      <c r="L335" s="4"/>
      <c r="M335" s="4"/>
      <c r="N335" s="4"/>
      <c r="O335" s="4"/>
      <c r="P335" s="4"/>
      <c r="S335" s="106"/>
    </row>
    <row r="336" spans="1:19" ht="12.75">
      <c r="A336" s="5"/>
      <c r="B336" s="83"/>
      <c r="C336" s="5"/>
      <c r="D336" s="5"/>
      <c r="E336" s="5"/>
      <c r="G336" s="4"/>
      <c r="H336" s="4"/>
      <c r="I336" s="4"/>
      <c r="J336" s="4"/>
      <c r="K336" s="4"/>
      <c r="L336" s="4"/>
      <c r="M336" s="4"/>
      <c r="N336" s="4"/>
      <c r="O336" s="4"/>
      <c r="P336" s="4"/>
      <c r="S336" s="106"/>
    </row>
    <row r="337" spans="1:19" ht="12.75">
      <c r="A337" s="5"/>
      <c r="B337" s="83"/>
      <c r="C337" s="5"/>
      <c r="D337" s="5"/>
      <c r="E337" s="5"/>
      <c r="G337" s="4"/>
      <c r="H337" s="4"/>
      <c r="I337" s="4"/>
      <c r="J337" s="4"/>
      <c r="K337" s="4"/>
      <c r="L337" s="4"/>
      <c r="M337" s="4"/>
      <c r="N337" s="4"/>
      <c r="O337" s="4"/>
      <c r="P337" s="4"/>
      <c r="S337" s="106"/>
    </row>
    <row r="338" spans="1:19" ht="12.75">
      <c r="A338" s="5"/>
      <c r="B338" s="83"/>
      <c r="C338" s="5"/>
      <c r="D338" s="5"/>
      <c r="E338" s="5"/>
      <c r="G338" s="4"/>
      <c r="H338" s="4"/>
      <c r="I338" s="4"/>
      <c r="J338" s="4"/>
      <c r="K338" s="4"/>
      <c r="L338" s="4"/>
      <c r="M338" s="4"/>
      <c r="N338" s="4"/>
      <c r="O338" s="4"/>
      <c r="P338" s="4"/>
      <c r="S338" s="106"/>
    </row>
    <row r="339" spans="1:19" ht="12.75">
      <c r="A339" s="5"/>
      <c r="B339" s="83"/>
      <c r="C339" s="5"/>
      <c r="D339" s="5"/>
      <c r="E339" s="5"/>
      <c r="G339" s="4"/>
      <c r="H339" s="4"/>
      <c r="I339" s="4"/>
      <c r="J339" s="4"/>
      <c r="K339" s="4"/>
      <c r="L339" s="4"/>
      <c r="M339" s="4"/>
      <c r="N339" s="4"/>
      <c r="O339" s="4"/>
      <c r="P339" s="4"/>
      <c r="S339" s="106"/>
    </row>
    <row r="340" spans="1:19" ht="12.75">
      <c r="A340" s="5"/>
      <c r="B340" s="83"/>
      <c r="C340" s="5"/>
      <c r="D340" s="5"/>
      <c r="E340" s="5"/>
      <c r="G340" s="4"/>
      <c r="H340" s="4"/>
      <c r="I340" s="4"/>
      <c r="J340" s="4"/>
      <c r="K340" s="4"/>
      <c r="L340" s="4"/>
      <c r="M340" s="4"/>
      <c r="N340" s="4"/>
      <c r="O340" s="4"/>
      <c r="P340" s="4"/>
      <c r="S340" s="106"/>
    </row>
    <row r="341" spans="1:19" ht="12.75">
      <c r="A341" s="5"/>
      <c r="B341" s="83"/>
      <c r="C341" s="5"/>
      <c r="D341" s="5"/>
      <c r="E341" s="5"/>
      <c r="G341" s="4"/>
      <c r="H341" s="4"/>
      <c r="I341" s="4"/>
      <c r="J341" s="4"/>
      <c r="K341" s="4"/>
      <c r="L341" s="4"/>
      <c r="M341" s="4"/>
      <c r="N341" s="4"/>
      <c r="O341" s="4"/>
      <c r="P341" s="4"/>
      <c r="S341" s="106"/>
    </row>
    <row r="342" spans="1:19" ht="12.75">
      <c r="A342" s="5"/>
      <c r="B342" s="83"/>
      <c r="C342" s="5"/>
      <c r="D342" s="5"/>
      <c r="E342" s="5"/>
      <c r="G342" s="4"/>
      <c r="H342" s="4"/>
      <c r="I342" s="4"/>
      <c r="J342" s="4"/>
      <c r="K342" s="4"/>
      <c r="L342" s="4"/>
      <c r="M342" s="4"/>
      <c r="N342" s="4"/>
      <c r="O342" s="4"/>
      <c r="P342" s="4"/>
      <c r="S342" s="106"/>
    </row>
    <row r="343" spans="1:19" ht="12.75">
      <c r="A343" s="5"/>
      <c r="B343" s="83"/>
      <c r="C343" s="5"/>
      <c r="D343" s="5"/>
      <c r="E343" s="5"/>
      <c r="G343" s="4"/>
      <c r="H343" s="4"/>
      <c r="I343" s="4"/>
      <c r="J343" s="4"/>
      <c r="K343" s="4"/>
      <c r="L343" s="4"/>
      <c r="M343" s="4"/>
      <c r="N343" s="4"/>
      <c r="O343" s="4"/>
      <c r="P343" s="4"/>
      <c r="S343" s="106"/>
    </row>
    <row r="344" spans="1:19" ht="12.75">
      <c r="A344" s="5"/>
      <c r="B344" s="83"/>
      <c r="C344" s="5"/>
      <c r="D344" s="5"/>
      <c r="E344" s="5"/>
      <c r="G344" s="4"/>
      <c r="H344" s="4"/>
      <c r="I344" s="4"/>
      <c r="J344" s="4"/>
      <c r="K344" s="4"/>
      <c r="L344" s="4"/>
      <c r="M344" s="4"/>
      <c r="N344" s="4"/>
      <c r="O344" s="4"/>
      <c r="P344" s="4"/>
      <c r="S344" s="106"/>
    </row>
    <row r="345" spans="1:19" ht="12.75">
      <c r="A345" s="5"/>
      <c r="B345" s="83"/>
      <c r="C345" s="5"/>
      <c r="D345" s="5"/>
      <c r="E345" s="5"/>
      <c r="G345" s="4"/>
      <c r="H345" s="4"/>
      <c r="I345" s="4"/>
      <c r="J345" s="4"/>
      <c r="K345" s="4"/>
      <c r="L345" s="4"/>
      <c r="M345" s="4"/>
      <c r="N345" s="4"/>
      <c r="O345" s="4"/>
      <c r="P345" s="4"/>
      <c r="S345" s="106"/>
    </row>
    <row r="346" spans="1:19" ht="12.75">
      <c r="A346" s="5"/>
      <c r="B346" s="83"/>
      <c r="C346" s="5"/>
      <c r="D346" s="5"/>
      <c r="E346" s="5"/>
      <c r="G346" s="4"/>
      <c r="H346" s="4"/>
      <c r="I346" s="4"/>
      <c r="J346" s="4"/>
      <c r="K346" s="4"/>
      <c r="L346" s="4"/>
      <c r="M346" s="4"/>
      <c r="N346" s="4"/>
      <c r="O346" s="4"/>
      <c r="P346" s="4"/>
      <c r="S346" s="106"/>
    </row>
    <row r="347" spans="1:19" ht="12.75">
      <c r="A347" s="5"/>
      <c r="B347" s="83"/>
      <c r="C347" s="5"/>
      <c r="D347" s="5"/>
      <c r="E347" s="5"/>
      <c r="G347" s="4"/>
      <c r="H347" s="4"/>
      <c r="I347" s="4"/>
      <c r="J347" s="4"/>
      <c r="K347" s="4"/>
      <c r="L347" s="4"/>
      <c r="M347" s="4"/>
      <c r="N347" s="4"/>
      <c r="O347" s="4"/>
      <c r="P347" s="4"/>
      <c r="S347" s="106"/>
    </row>
    <row r="348" spans="1:19" ht="12.75">
      <c r="A348" s="5"/>
      <c r="B348" s="83"/>
      <c r="C348" s="5"/>
      <c r="D348" s="5"/>
      <c r="E348" s="5"/>
      <c r="G348" s="4"/>
      <c r="H348" s="4"/>
      <c r="I348" s="4"/>
      <c r="J348" s="4"/>
      <c r="K348" s="4"/>
      <c r="L348" s="4"/>
      <c r="M348" s="4"/>
      <c r="N348" s="4"/>
      <c r="O348" s="4"/>
      <c r="P348" s="4"/>
      <c r="S348" s="106"/>
    </row>
    <row r="349" spans="1:19" ht="12.75">
      <c r="A349" s="5"/>
      <c r="B349" s="83"/>
      <c r="C349" s="5"/>
      <c r="D349" s="5"/>
      <c r="E349" s="5"/>
      <c r="G349" s="4"/>
      <c r="H349" s="4"/>
      <c r="I349" s="4"/>
      <c r="J349" s="4"/>
      <c r="K349" s="4"/>
      <c r="L349" s="4"/>
      <c r="M349" s="4"/>
      <c r="N349" s="4"/>
      <c r="O349" s="4"/>
      <c r="P349" s="4"/>
      <c r="S349" s="106"/>
    </row>
    <row r="350" spans="1:19" ht="12.75">
      <c r="A350" s="5"/>
      <c r="B350" s="83"/>
      <c r="C350" s="5"/>
      <c r="D350" s="5"/>
      <c r="E350" s="5"/>
      <c r="G350" s="4"/>
      <c r="H350" s="4"/>
      <c r="I350" s="4"/>
      <c r="J350" s="4"/>
      <c r="K350" s="4"/>
      <c r="L350" s="4"/>
      <c r="M350" s="4"/>
      <c r="N350" s="4"/>
      <c r="O350" s="4"/>
      <c r="P350" s="4"/>
      <c r="S350" s="106"/>
    </row>
    <row r="351" spans="1:19" ht="12.75">
      <c r="A351" s="5"/>
      <c r="B351" s="83"/>
      <c r="C351" s="5"/>
      <c r="D351" s="5"/>
      <c r="E351" s="5"/>
      <c r="G351" s="4"/>
      <c r="H351" s="4"/>
      <c r="I351" s="4"/>
      <c r="J351" s="4"/>
      <c r="K351" s="4"/>
      <c r="L351" s="4"/>
      <c r="M351" s="4"/>
      <c r="N351" s="4"/>
      <c r="O351" s="4"/>
      <c r="P351" s="4"/>
      <c r="S351" s="106"/>
    </row>
    <row r="352" spans="1:19" ht="12.75">
      <c r="A352" s="5"/>
      <c r="B352" s="83"/>
      <c r="C352" s="5"/>
      <c r="D352" s="5"/>
      <c r="E352" s="5"/>
      <c r="G352" s="4"/>
      <c r="H352" s="4"/>
      <c r="I352" s="4"/>
      <c r="J352" s="4"/>
      <c r="K352" s="4"/>
      <c r="L352" s="4"/>
      <c r="M352" s="4"/>
      <c r="N352" s="4"/>
      <c r="O352" s="4"/>
      <c r="P352" s="4"/>
      <c r="S352" s="106"/>
    </row>
    <row r="353" spans="1:19" ht="12.75">
      <c r="A353" s="5"/>
      <c r="B353" s="83"/>
      <c r="C353" s="5"/>
      <c r="D353" s="5"/>
      <c r="E353" s="5"/>
      <c r="G353" s="4"/>
      <c r="H353" s="4"/>
      <c r="I353" s="4"/>
      <c r="J353" s="4"/>
      <c r="K353" s="4"/>
      <c r="L353" s="4"/>
      <c r="M353" s="4"/>
      <c r="N353" s="4"/>
      <c r="O353" s="4"/>
      <c r="P353" s="4"/>
      <c r="S353" s="106"/>
    </row>
    <row r="354" spans="1:19" ht="12.75">
      <c r="A354" s="5"/>
      <c r="B354" s="83"/>
      <c r="C354" s="5"/>
      <c r="D354" s="5"/>
      <c r="E354" s="5"/>
      <c r="G354" s="4"/>
      <c r="H354" s="4"/>
      <c r="I354" s="4"/>
      <c r="J354" s="4"/>
      <c r="K354" s="4"/>
      <c r="L354" s="4"/>
      <c r="M354" s="4"/>
      <c r="N354" s="4"/>
      <c r="O354" s="4"/>
      <c r="P354" s="4"/>
      <c r="S354" s="106"/>
    </row>
    <row r="355" spans="1:19" ht="12.75">
      <c r="A355" s="5"/>
      <c r="B355" s="83"/>
      <c r="C355" s="5"/>
      <c r="D355" s="5"/>
      <c r="E355" s="5"/>
      <c r="G355" s="4"/>
      <c r="H355" s="4"/>
      <c r="I355" s="4"/>
      <c r="J355" s="4"/>
      <c r="K355" s="4"/>
      <c r="L355" s="4"/>
      <c r="M355" s="4"/>
      <c r="N355" s="4"/>
      <c r="O355" s="4"/>
      <c r="P355" s="4"/>
      <c r="S355" s="106"/>
    </row>
    <row r="356" spans="1:19" ht="12.75">
      <c r="A356" s="5"/>
      <c r="B356" s="83"/>
      <c r="C356" s="5"/>
      <c r="D356" s="5"/>
      <c r="E356" s="5"/>
      <c r="G356" s="4"/>
      <c r="H356" s="4"/>
      <c r="I356" s="4"/>
      <c r="J356" s="4"/>
      <c r="K356" s="4"/>
      <c r="L356" s="4"/>
      <c r="M356" s="4"/>
      <c r="N356" s="4"/>
      <c r="O356" s="4"/>
      <c r="P356" s="4"/>
      <c r="S356" s="106"/>
    </row>
    <row r="357" spans="1:19" ht="12.75">
      <c r="A357" s="5"/>
      <c r="B357" s="83"/>
      <c r="C357" s="5"/>
      <c r="D357" s="5"/>
      <c r="E357" s="5"/>
      <c r="G357" s="4"/>
      <c r="H357" s="4"/>
      <c r="I357" s="4"/>
      <c r="J357" s="4"/>
      <c r="K357" s="4"/>
      <c r="L357" s="4"/>
      <c r="M357" s="4"/>
      <c r="N357" s="4"/>
      <c r="O357" s="4"/>
      <c r="P357" s="4"/>
      <c r="S357" s="106"/>
    </row>
    <row r="358" spans="1:19" ht="12.75">
      <c r="A358" s="5"/>
      <c r="B358" s="83"/>
      <c r="C358" s="5"/>
      <c r="D358" s="5"/>
      <c r="E358" s="5"/>
      <c r="G358" s="4"/>
      <c r="H358" s="4"/>
      <c r="I358" s="4"/>
      <c r="J358" s="4"/>
      <c r="K358" s="4"/>
      <c r="L358" s="4"/>
      <c r="M358" s="4"/>
      <c r="N358" s="4"/>
      <c r="O358" s="4"/>
      <c r="P358" s="4"/>
      <c r="S358" s="106"/>
    </row>
    <row r="359" spans="1:19" ht="12.75">
      <c r="A359" s="5"/>
      <c r="B359" s="83"/>
      <c r="C359" s="5"/>
      <c r="D359" s="5"/>
      <c r="E359" s="5"/>
      <c r="G359" s="4"/>
      <c r="H359" s="4"/>
      <c r="I359" s="4"/>
      <c r="J359" s="4"/>
      <c r="K359" s="4"/>
      <c r="L359" s="4"/>
      <c r="M359" s="4"/>
      <c r="N359" s="4"/>
      <c r="O359" s="4"/>
      <c r="P359" s="4"/>
      <c r="S359" s="106"/>
    </row>
    <row r="360" spans="1:19" ht="12.75">
      <c r="A360" s="5"/>
      <c r="B360" s="83"/>
      <c r="C360" s="5"/>
      <c r="D360" s="5"/>
      <c r="E360" s="5"/>
      <c r="G360" s="4"/>
      <c r="H360" s="4"/>
      <c r="I360" s="4"/>
      <c r="J360" s="4"/>
      <c r="K360" s="4"/>
      <c r="L360" s="4"/>
      <c r="M360" s="4"/>
      <c r="N360" s="4"/>
      <c r="O360" s="4"/>
      <c r="P360" s="4"/>
      <c r="S360" s="106"/>
    </row>
    <row r="361" spans="1:19" ht="12.75">
      <c r="A361" s="5"/>
      <c r="B361" s="83"/>
      <c r="C361" s="5"/>
      <c r="D361" s="5"/>
      <c r="E361" s="5"/>
      <c r="G361" s="4"/>
      <c r="H361" s="4"/>
      <c r="I361" s="4"/>
      <c r="J361" s="4"/>
      <c r="K361" s="4"/>
      <c r="L361" s="4"/>
      <c r="M361" s="4"/>
      <c r="N361" s="4"/>
      <c r="O361" s="4"/>
      <c r="P361" s="4"/>
      <c r="S361" s="106"/>
    </row>
    <row r="362" spans="1:19" ht="12.75">
      <c r="A362" s="5"/>
      <c r="B362" s="83"/>
      <c r="C362" s="5"/>
      <c r="D362" s="5"/>
      <c r="E362" s="5"/>
      <c r="G362" s="4"/>
      <c r="H362" s="4"/>
      <c r="I362" s="4"/>
      <c r="J362" s="4"/>
      <c r="K362" s="4"/>
      <c r="L362" s="4"/>
      <c r="M362" s="4"/>
      <c r="N362" s="4"/>
      <c r="O362" s="4"/>
      <c r="P362" s="4"/>
      <c r="S362" s="106"/>
    </row>
    <row r="363" spans="1:19" ht="12.75">
      <c r="A363" s="5"/>
      <c r="B363" s="83"/>
      <c r="C363" s="5"/>
      <c r="D363" s="5"/>
      <c r="E363" s="5"/>
      <c r="G363" s="4"/>
      <c r="H363" s="4"/>
      <c r="I363" s="4"/>
      <c r="J363" s="4"/>
      <c r="K363" s="4"/>
      <c r="L363" s="4"/>
      <c r="M363" s="4"/>
      <c r="N363" s="4"/>
      <c r="O363" s="4"/>
      <c r="P363" s="4"/>
      <c r="S363" s="106"/>
    </row>
    <row r="364" spans="1:19" ht="12.75">
      <c r="A364" s="5"/>
      <c r="B364" s="83"/>
      <c r="C364" s="5"/>
      <c r="D364" s="5"/>
      <c r="E364" s="5"/>
      <c r="G364" s="4"/>
      <c r="H364" s="4"/>
      <c r="I364" s="4"/>
      <c r="J364" s="4"/>
      <c r="K364" s="4"/>
      <c r="L364" s="4"/>
      <c r="M364" s="4"/>
      <c r="N364" s="4"/>
      <c r="O364" s="4"/>
      <c r="P364" s="4"/>
      <c r="S364" s="106"/>
    </row>
    <row r="365" spans="1:19" ht="12.75">
      <c r="A365" s="5"/>
      <c r="B365" s="83"/>
      <c r="C365" s="5"/>
      <c r="D365" s="5"/>
      <c r="E365" s="5"/>
      <c r="G365" s="4"/>
      <c r="H365" s="4"/>
      <c r="I365" s="4"/>
      <c r="J365" s="4"/>
      <c r="K365" s="4"/>
      <c r="L365" s="4"/>
      <c r="M365" s="4"/>
      <c r="N365" s="4"/>
      <c r="O365" s="4"/>
      <c r="P365" s="4"/>
      <c r="S365" s="106"/>
    </row>
    <row r="366" spans="1:19" ht="12.75">
      <c r="A366" s="5"/>
      <c r="B366" s="83"/>
      <c r="C366" s="5"/>
      <c r="D366" s="5"/>
      <c r="E366" s="5"/>
      <c r="G366" s="4"/>
      <c r="H366" s="4"/>
      <c r="I366" s="4"/>
      <c r="J366" s="4"/>
      <c r="K366" s="4"/>
      <c r="L366" s="4"/>
      <c r="M366" s="4"/>
      <c r="N366" s="4"/>
      <c r="O366" s="4"/>
      <c r="P366" s="4"/>
      <c r="S366" s="106"/>
    </row>
    <row r="367" spans="1:19" ht="12.75">
      <c r="A367" s="5"/>
      <c r="B367" s="83"/>
      <c r="C367" s="5"/>
      <c r="D367" s="5"/>
      <c r="E367" s="5"/>
      <c r="G367" s="4"/>
      <c r="H367" s="4"/>
      <c r="I367" s="4"/>
      <c r="J367" s="4"/>
      <c r="K367" s="4"/>
      <c r="L367" s="4"/>
      <c r="M367" s="4"/>
      <c r="N367" s="4"/>
      <c r="O367" s="4"/>
      <c r="P367" s="4"/>
      <c r="S367" s="106"/>
    </row>
    <row r="368" spans="1:19" ht="12.75">
      <c r="A368" s="5"/>
      <c r="B368" s="83"/>
      <c r="C368" s="5"/>
      <c r="D368" s="5"/>
      <c r="E368" s="5"/>
      <c r="G368" s="4"/>
      <c r="H368" s="4"/>
      <c r="I368" s="4"/>
      <c r="J368" s="4"/>
      <c r="K368" s="4"/>
      <c r="L368" s="4"/>
      <c r="M368" s="4"/>
      <c r="N368" s="4"/>
      <c r="O368" s="4"/>
      <c r="P368" s="4"/>
      <c r="S368" s="106"/>
    </row>
    <row r="369" spans="1:19" ht="12.75">
      <c r="A369" s="5"/>
      <c r="B369" s="83"/>
      <c r="C369" s="5"/>
      <c r="D369" s="5"/>
      <c r="E369" s="5"/>
      <c r="G369" s="4"/>
      <c r="H369" s="4"/>
      <c r="I369" s="4"/>
      <c r="J369" s="4"/>
      <c r="K369" s="4"/>
      <c r="L369" s="4"/>
      <c r="M369" s="4"/>
      <c r="N369" s="4"/>
      <c r="O369" s="4"/>
      <c r="P369" s="4"/>
      <c r="S369" s="106"/>
    </row>
    <row r="370" spans="1:19" ht="12.75">
      <c r="A370" s="5"/>
      <c r="B370" s="83"/>
      <c r="C370" s="5"/>
      <c r="D370" s="5"/>
      <c r="E370" s="5"/>
      <c r="G370" s="4"/>
      <c r="H370" s="4"/>
      <c r="I370" s="4"/>
      <c r="J370" s="4"/>
      <c r="K370" s="4"/>
      <c r="L370" s="4"/>
      <c r="M370" s="4"/>
      <c r="N370" s="4"/>
      <c r="O370" s="4"/>
      <c r="P370" s="4"/>
      <c r="S370" s="106"/>
    </row>
    <row r="371" spans="1:19" ht="12.75">
      <c r="A371" s="5"/>
      <c r="B371" s="83"/>
      <c r="C371" s="5"/>
      <c r="D371" s="5"/>
      <c r="E371" s="5"/>
      <c r="G371" s="4"/>
      <c r="H371" s="4"/>
      <c r="I371" s="4"/>
      <c r="J371" s="4"/>
      <c r="K371" s="4"/>
      <c r="L371" s="4"/>
      <c r="M371" s="4"/>
      <c r="N371" s="4"/>
      <c r="O371" s="4"/>
      <c r="P371" s="4"/>
      <c r="S371" s="106"/>
    </row>
    <row r="372" spans="1:19" ht="12.75">
      <c r="A372" s="5"/>
      <c r="B372" s="83"/>
      <c r="C372" s="5"/>
      <c r="D372" s="5"/>
      <c r="E372" s="5"/>
      <c r="G372" s="4"/>
      <c r="H372" s="4"/>
      <c r="I372" s="4"/>
      <c r="J372" s="4"/>
      <c r="K372" s="4"/>
      <c r="L372" s="4"/>
      <c r="M372" s="4"/>
      <c r="N372" s="4"/>
      <c r="O372" s="4"/>
      <c r="P372" s="4"/>
      <c r="S372" s="106"/>
    </row>
    <row r="373" spans="1:19" ht="12.75">
      <c r="A373" s="5"/>
      <c r="B373" s="83"/>
      <c r="C373" s="5"/>
      <c r="D373" s="5"/>
      <c r="E373" s="5"/>
      <c r="G373" s="4"/>
      <c r="H373" s="4"/>
      <c r="I373" s="4"/>
      <c r="J373" s="4"/>
      <c r="K373" s="4"/>
      <c r="L373" s="4"/>
      <c r="M373" s="4"/>
      <c r="N373" s="4"/>
      <c r="O373" s="4"/>
      <c r="P373" s="4"/>
      <c r="S373" s="106"/>
    </row>
    <row r="374" spans="1:19" ht="12.75">
      <c r="A374" s="5"/>
      <c r="B374" s="83"/>
      <c r="C374" s="5"/>
      <c r="D374" s="5"/>
      <c r="E374" s="5"/>
      <c r="G374" s="4"/>
      <c r="H374" s="4"/>
      <c r="I374" s="4"/>
      <c r="J374" s="4"/>
      <c r="K374" s="4"/>
      <c r="L374" s="4"/>
      <c r="M374" s="4"/>
      <c r="N374" s="4"/>
      <c r="O374" s="4"/>
      <c r="P374" s="4"/>
      <c r="S374" s="106"/>
    </row>
    <row r="375" spans="1:19" ht="12.75">
      <c r="A375" s="5"/>
      <c r="B375" s="83"/>
      <c r="C375" s="5"/>
      <c r="D375" s="5"/>
      <c r="E375" s="5"/>
      <c r="G375" s="4"/>
      <c r="H375" s="4"/>
      <c r="I375" s="4"/>
      <c r="J375" s="4"/>
      <c r="K375" s="4"/>
      <c r="L375" s="4"/>
      <c r="M375" s="4"/>
      <c r="N375" s="4"/>
      <c r="O375" s="4"/>
      <c r="P375" s="4"/>
      <c r="S375" s="106"/>
    </row>
    <row r="376" spans="1:19" ht="12.75">
      <c r="A376" s="5"/>
      <c r="B376" s="83"/>
      <c r="C376" s="5"/>
      <c r="D376" s="5"/>
      <c r="E376" s="5"/>
      <c r="G376" s="4"/>
      <c r="H376" s="4"/>
      <c r="I376" s="4"/>
      <c r="J376" s="4"/>
      <c r="K376" s="4"/>
      <c r="L376" s="4"/>
      <c r="M376" s="4"/>
      <c r="N376" s="4"/>
      <c r="O376" s="4"/>
      <c r="P376" s="4"/>
      <c r="S376" s="106"/>
    </row>
    <row r="377" spans="1:19" ht="12.75">
      <c r="A377" s="5"/>
      <c r="B377" s="83"/>
      <c r="C377" s="5"/>
      <c r="D377" s="5"/>
      <c r="E377" s="5"/>
      <c r="G377" s="4"/>
      <c r="H377" s="4"/>
      <c r="I377" s="4"/>
      <c r="J377" s="4"/>
      <c r="K377" s="4"/>
      <c r="L377" s="4"/>
      <c r="M377" s="4"/>
      <c r="N377" s="4"/>
      <c r="O377" s="4"/>
      <c r="P377" s="4"/>
      <c r="S377" s="106"/>
    </row>
    <row r="378" spans="1:19" ht="12.75">
      <c r="A378" s="5"/>
      <c r="B378" s="83"/>
      <c r="C378" s="5"/>
      <c r="D378" s="5"/>
      <c r="E378" s="5"/>
      <c r="G378" s="4"/>
      <c r="H378" s="4"/>
      <c r="I378" s="4"/>
      <c r="J378" s="4"/>
      <c r="K378" s="4"/>
      <c r="L378" s="4"/>
      <c r="M378" s="4"/>
      <c r="N378" s="4"/>
      <c r="O378" s="4"/>
      <c r="P378" s="4"/>
      <c r="S378" s="106"/>
    </row>
    <row r="379" spans="1:19" ht="12.75">
      <c r="A379" s="5"/>
      <c r="B379" s="83"/>
      <c r="C379" s="5"/>
      <c r="D379" s="5"/>
      <c r="E379" s="5"/>
      <c r="G379" s="4"/>
      <c r="H379" s="4"/>
      <c r="I379" s="4"/>
      <c r="J379" s="4"/>
      <c r="K379" s="4"/>
      <c r="L379" s="4"/>
      <c r="M379" s="4"/>
      <c r="N379" s="4"/>
      <c r="O379" s="4"/>
      <c r="P379" s="4"/>
      <c r="S379" s="106"/>
    </row>
    <row r="380" spans="1:19" ht="12.75">
      <c r="A380" s="5"/>
      <c r="B380" s="83"/>
      <c r="C380" s="5"/>
      <c r="D380" s="5"/>
      <c r="E380" s="5"/>
      <c r="G380" s="4"/>
      <c r="H380" s="4"/>
      <c r="I380" s="4"/>
      <c r="J380" s="4"/>
      <c r="K380" s="4"/>
      <c r="L380" s="4"/>
      <c r="M380" s="4"/>
      <c r="N380" s="4"/>
      <c r="O380" s="4"/>
      <c r="P380" s="4"/>
      <c r="S380" s="106"/>
    </row>
    <row r="381" spans="1:19" ht="12.75">
      <c r="A381" s="5"/>
      <c r="B381" s="83"/>
      <c r="C381" s="5"/>
      <c r="D381" s="5"/>
      <c r="E381" s="5"/>
      <c r="G381" s="4"/>
      <c r="H381" s="4"/>
      <c r="I381" s="4"/>
      <c r="J381" s="4"/>
      <c r="K381" s="4"/>
      <c r="L381" s="4"/>
      <c r="M381" s="4"/>
      <c r="N381" s="4"/>
      <c r="O381" s="4"/>
      <c r="P381" s="4"/>
      <c r="S381" s="106"/>
    </row>
    <row r="382" spans="1:19" ht="12.75">
      <c r="A382" s="5"/>
      <c r="B382" s="83"/>
      <c r="C382" s="5"/>
      <c r="D382" s="5"/>
      <c r="E382" s="5"/>
      <c r="G382" s="4"/>
      <c r="H382" s="4"/>
      <c r="I382" s="4"/>
      <c r="J382" s="4"/>
      <c r="K382" s="4"/>
      <c r="L382" s="4"/>
      <c r="M382" s="4"/>
      <c r="N382" s="4"/>
      <c r="O382" s="4"/>
      <c r="P382" s="4"/>
      <c r="S382" s="106"/>
    </row>
    <row r="383" spans="1:19" ht="12.75">
      <c r="A383" s="5"/>
      <c r="B383" s="83"/>
      <c r="C383" s="5"/>
      <c r="D383" s="5"/>
      <c r="E383" s="5"/>
      <c r="G383" s="4"/>
      <c r="H383" s="4"/>
      <c r="I383" s="4"/>
      <c r="J383" s="4"/>
      <c r="K383" s="4"/>
      <c r="L383" s="4"/>
      <c r="M383" s="4"/>
      <c r="N383" s="4"/>
      <c r="O383" s="4"/>
      <c r="P383" s="4"/>
      <c r="S383" s="106"/>
    </row>
    <row r="384" spans="1:19" ht="12.75">
      <c r="A384" s="5"/>
      <c r="B384" s="83"/>
      <c r="C384" s="5"/>
      <c r="D384" s="5"/>
      <c r="E384" s="5"/>
      <c r="G384" s="4"/>
      <c r="H384" s="4"/>
      <c r="I384" s="4"/>
      <c r="J384" s="4"/>
      <c r="K384" s="4"/>
      <c r="L384" s="4"/>
      <c r="M384" s="4"/>
      <c r="N384" s="4"/>
      <c r="O384" s="4"/>
      <c r="P384" s="4"/>
      <c r="S384" s="106"/>
    </row>
    <row r="385" spans="1:19" ht="12.75">
      <c r="A385" s="5"/>
      <c r="B385" s="83"/>
      <c r="C385" s="5"/>
      <c r="D385" s="5"/>
      <c r="E385" s="5"/>
      <c r="G385" s="4"/>
      <c r="H385" s="4"/>
      <c r="I385" s="4"/>
      <c r="J385" s="4"/>
      <c r="K385" s="4"/>
      <c r="L385" s="4"/>
      <c r="M385" s="4"/>
      <c r="N385" s="4"/>
      <c r="O385" s="4"/>
      <c r="P385" s="4"/>
      <c r="S385" s="106"/>
    </row>
    <row r="386" spans="1:19" ht="12.75">
      <c r="A386" s="5"/>
      <c r="B386" s="83"/>
      <c r="C386" s="5"/>
      <c r="D386" s="5"/>
      <c r="E386" s="5"/>
      <c r="G386" s="4"/>
      <c r="H386" s="4"/>
      <c r="I386" s="4"/>
      <c r="J386" s="4"/>
      <c r="K386" s="4"/>
      <c r="L386" s="4"/>
      <c r="M386" s="4"/>
      <c r="N386" s="4"/>
      <c r="O386" s="4"/>
      <c r="P386" s="4"/>
      <c r="S386" s="106"/>
    </row>
    <row r="387" spans="1:19" ht="12.75">
      <c r="A387" s="5"/>
      <c r="B387" s="83"/>
      <c r="C387" s="5"/>
      <c r="D387" s="5"/>
      <c r="E387" s="5"/>
      <c r="G387" s="4"/>
      <c r="H387" s="4"/>
      <c r="I387" s="4"/>
      <c r="J387" s="4"/>
      <c r="K387" s="4"/>
      <c r="L387" s="4"/>
      <c r="M387" s="4"/>
      <c r="N387" s="4"/>
      <c r="O387" s="4"/>
      <c r="P387" s="4"/>
      <c r="S387" s="106"/>
    </row>
    <row r="388" spans="1:19" ht="12.75">
      <c r="A388" s="5"/>
      <c r="B388" s="83"/>
      <c r="C388" s="5"/>
      <c r="D388" s="5"/>
      <c r="E388" s="5"/>
      <c r="G388" s="4"/>
      <c r="H388" s="4"/>
      <c r="I388" s="4"/>
      <c r="J388" s="4"/>
      <c r="K388" s="4"/>
      <c r="L388" s="4"/>
      <c r="M388" s="4"/>
      <c r="N388" s="4"/>
      <c r="O388" s="4"/>
      <c r="P388" s="4"/>
      <c r="S388" s="106"/>
    </row>
    <row r="389" spans="1:19" ht="12.75">
      <c r="A389" s="5"/>
      <c r="B389" s="83"/>
      <c r="C389" s="5"/>
      <c r="D389" s="5"/>
      <c r="E389" s="5"/>
      <c r="G389" s="4"/>
      <c r="H389" s="4"/>
      <c r="I389" s="4"/>
      <c r="J389" s="4"/>
      <c r="K389" s="4"/>
      <c r="L389" s="4"/>
      <c r="M389" s="4"/>
      <c r="N389" s="4"/>
      <c r="O389" s="4"/>
      <c r="P389" s="4"/>
      <c r="S389" s="106"/>
    </row>
    <row r="390" spans="1:19" ht="12.75">
      <c r="A390" s="5"/>
      <c r="B390" s="83"/>
      <c r="C390" s="5"/>
      <c r="D390" s="5"/>
      <c r="E390" s="5"/>
      <c r="G390" s="4"/>
      <c r="H390" s="4"/>
      <c r="I390" s="4"/>
      <c r="J390" s="4"/>
      <c r="K390" s="4"/>
      <c r="L390" s="4"/>
      <c r="M390" s="4"/>
      <c r="N390" s="4"/>
      <c r="O390" s="4"/>
      <c r="P390" s="4"/>
      <c r="S390" s="106"/>
    </row>
    <row r="391" spans="1:19" ht="12.75">
      <c r="A391" s="5"/>
      <c r="B391" s="83"/>
      <c r="C391" s="5"/>
      <c r="D391" s="5"/>
      <c r="E391" s="5"/>
      <c r="G391" s="4"/>
      <c r="H391" s="4"/>
      <c r="I391" s="4"/>
      <c r="J391" s="4"/>
      <c r="K391" s="4"/>
      <c r="L391" s="4"/>
      <c r="M391" s="4"/>
      <c r="N391" s="4"/>
      <c r="O391" s="4"/>
      <c r="P391" s="4"/>
      <c r="S391" s="106"/>
    </row>
    <row r="392" spans="1:19" ht="12.75">
      <c r="A392" s="5"/>
      <c r="B392" s="83"/>
      <c r="C392" s="5"/>
      <c r="D392" s="5"/>
      <c r="E392" s="5"/>
      <c r="G392" s="4"/>
      <c r="H392" s="4"/>
      <c r="I392" s="4"/>
      <c r="J392" s="4"/>
      <c r="K392" s="4"/>
      <c r="L392" s="4"/>
      <c r="M392" s="4"/>
      <c r="N392" s="4"/>
      <c r="O392" s="4"/>
      <c r="P392" s="4"/>
      <c r="S392" s="106"/>
    </row>
  </sheetData>
  <mergeCells count="12">
    <mergeCell ref="A226:B226"/>
    <mergeCell ref="A227:B227"/>
    <mergeCell ref="A230:B230"/>
    <mergeCell ref="A2:S2"/>
    <mergeCell ref="A223:B223"/>
    <mergeCell ref="A224:B224"/>
    <mergeCell ref="A225:B225"/>
    <mergeCell ref="B4:E4"/>
    <mergeCell ref="B56:E56"/>
    <mergeCell ref="B105:E105"/>
    <mergeCell ref="B159:E159"/>
    <mergeCell ref="B207:E207"/>
  </mergeCells>
  <printOptions/>
  <pageMargins left="0.35433070866141736" right="0.35433070866141736" top="0.55" bottom="0.31" header="0.25" footer="0.22"/>
  <pageSetup horizontalDpi="600" verticalDpi="600" orientation="landscape" paperSize="9" scale="65" r:id="rId1"/>
  <rowBreaks count="5" manualBreakCount="5">
    <brk id="55" max="255" man="1"/>
    <brk id="104" max="255" man="1"/>
    <brk id="158" max="255" man="1"/>
    <brk id="206" max="255" man="1"/>
    <brk id="23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92"/>
  <sheetViews>
    <sheetView tabSelected="1" view="pageBreakPreview" zoomScale="65" zoomScaleNormal="75" zoomScaleSheetLayoutView="65" workbookViewId="0" topLeftCell="A1">
      <pane xSplit="6" ySplit="8" topLeftCell="I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I193" sqref="I193"/>
    </sheetView>
  </sheetViews>
  <sheetFormatPr defaultColWidth="9.140625" defaultRowHeight="12.75"/>
  <cols>
    <col min="1" max="1" width="2.140625" style="6" customWidth="1"/>
    <col min="2" max="2" width="3.421875" style="7" customWidth="1"/>
    <col min="3" max="3" width="4.7109375" style="6" customWidth="1"/>
    <col min="4" max="4" width="6.421875" style="6" customWidth="1"/>
    <col min="5" max="5" width="29.421875" style="6" customWidth="1"/>
    <col min="6" max="6" width="9.8515625" style="93" customWidth="1"/>
    <col min="7" max="16" width="10.7109375" style="8" customWidth="1"/>
    <col min="17" max="17" width="10.7109375" style="4" customWidth="1"/>
    <col min="18" max="18" width="1.7109375" style="4" customWidth="1"/>
    <col min="19" max="19" width="13.00390625" style="107" customWidth="1"/>
    <col min="20" max="16384" width="9.140625" style="5" customWidth="1"/>
  </cols>
  <sheetData>
    <row r="1" spans="1:19" ht="18.75">
      <c r="A1" s="97" t="e">
        <f>#REF!</f>
        <v>#REF!</v>
      </c>
      <c r="B1" s="2"/>
      <c r="C1" s="1"/>
      <c r="D1" s="1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S1" s="102"/>
    </row>
    <row r="2" spans="1:19" ht="12.7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2:19" ht="14.25">
      <c r="B3" s="152" t="s">
        <v>406</v>
      </c>
      <c r="C3" s="152"/>
      <c r="D3" s="152"/>
      <c r="E3" s="152"/>
      <c r="G3" s="108"/>
      <c r="S3" s="103"/>
    </row>
    <row r="4" spans="7:19" ht="15">
      <c r="G4" s="9">
        <v>0</v>
      </c>
      <c r="H4" s="10">
        <v>2</v>
      </c>
      <c r="I4" s="10">
        <v>3</v>
      </c>
      <c r="J4" s="10">
        <v>81</v>
      </c>
      <c r="K4" s="9">
        <v>1</v>
      </c>
      <c r="L4" s="9" t="s">
        <v>1</v>
      </c>
      <c r="M4" s="9">
        <v>5</v>
      </c>
      <c r="N4" s="9">
        <v>7</v>
      </c>
      <c r="O4" s="9">
        <v>8</v>
      </c>
      <c r="P4" s="9">
        <v>9</v>
      </c>
      <c r="Q4" s="11"/>
      <c r="R4" s="11"/>
      <c r="S4" s="143"/>
    </row>
    <row r="5" spans="7:19" ht="15">
      <c r="G5" s="12"/>
      <c r="H5" s="13" t="s">
        <v>2</v>
      </c>
      <c r="I5" s="13" t="s">
        <v>2</v>
      </c>
      <c r="J5" s="13" t="s">
        <v>2</v>
      </c>
      <c r="K5" s="12"/>
      <c r="L5" s="14"/>
      <c r="M5" s="12"/>
      <c r="N5" s="12"/>
      <c r="O5" s="12"/>
      <c r="P5" s="12"/>
      <c r="Q5" s="15"/>
      <c r="R5" s="15"/>
      <c r="S5" s="144"/>
    </row>
    <row r="6" spans="6:19" ht="15">
      <c r="F6" s="94"/>
      <c r="G6" s="12"/>
      <c r="H6" s="13" t="s">
        <v>3</v>
      </c>
      <c r="I6" s="13" t="s">
        <v>4</v>
      </c>
      <c r="J6" s="13" t="s">
        <v>5</v>
      </c>
      <c r="K6" s="14"/>
      <c r="L6" s="12" t="s">
        <v>6</v>
      </c>
      <c r="M6" s="16" t="s">
        <v>7</v>
      </c>
      <c r="N6" s="14" t="s">
        <v>8</v>
      </c>
      <c r="O6" s="12"/>
      <c r="P6" s="12"/>
      <c r="Q6" s="17"/>
      <c r="R6" s="15"/>
      <c r="S6" s="145"/>
    </row>
    <row r="7" spans="6:19" ht="15">
      <c r="F7" s="94"/>
      <c r="G7" s="12" t="s">
        <v>9</v>
      </c>
      <c r="H7" s="13" t="s">
        <v>10</v>
      </c>
      <c r="I7" s="13" t="s">
        <v>10</v>
      </c>
      <c r="J7" s="13" t="s">
        <v>11</v>
      </c>
      <c r="K7" s="12" t="s">
        <v>12</v>
      </c>
      <c r="L7" s="12" t="s">
        <v>3</v>
      </c>
      <c r="M7" s="12" t="s">
        <v>13</v>
      </c>
      <c r="N7" s="12" t="s">
        <v>14</v>
      </c>
      <c r="O7" s="12"/>
      <c r="P7" s="12"/>
      <c r="Q7" s="15" t="s">
        <v>15</v>
      </c>
      <c r="R7" s="15"/>
      <c r="S7" s="146" t="s">
        <v>16</v>
      </c>
    </row>
    <row r="8" spans="6:19" ht="15">
      <c r="F8" s="94"/>
      <c r="G8" s="18" t="s">
        <v>10</v>
      </c>
      <c r="H8" s="19"/>
      <c r="I8" s="19"/>
      <c r="J8" s="19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20" t="s">
        <v>24</v>
      </c>
      <c r="R8" s="20"/>
      <c r="S8" s="147" t="s">
        <v>25</v>
      </c>
    </row>
    <row r="9" spans="1:19" ht="12.75">
      <c r="A9" s="21"/>
      <c r="B9" s="22"/>
      <c r="C9" s="23"/>
      <c r="D9" s="23"/>
      <c r="E9" s="24"/>
      <c r="F9" s="94"/>
      <c r="G9" s="25"/>
      <c r="H9" s="26"/>
      <c r="I9" s="148"/>
      <c r="J9" s="148"/>
      <c r="K9" s="25"/>
      <c r="L9" s="25"/>
      <c r="M9" s="25"/>
      <c r="N9" s="25"/>
      <c r="O9" s="25"/>
      <c r="P9" s="25"/>
      <c r="Q9" s="27"/>
      <c r="R9" s="27"/>
      <c r="S9" s="5"/>
    </row>
    <row r="10" spans="1:19" s="34" customFormat="1" ht="14.25">
      <c r="A10" s="28" t="s">
        <v>26</v>
      </c>
      <c r="B10" s="29"/>
      <c r="C10" s="29"/>
      <c r="D10" s="29"/>
      <c r="E10" s="30"/>
      <c r="F10" s="95" t="s">
        <v>197</v>
      </c>
      <c r="G10" s="31">
        <f aca="true" t="shared" si="0" ref="G10:Q10">G11+G14+G15</f>
        <v>82490</v>
      </c>
      <c r="H10" s="31">
        <f t="shared" si="0"/>
        <v>0</v>
      </c>
      <c r="I10" s="31">
        <f t="shared" si="0"/>
        <v>490</v>
      </c>
      <c r="J10" s="31">
        <f t="shared" si="0"/>
        <v>0</v>
      </c>
      <c r="K10" s="31">
        <f t="shared" si="0"/>
        <v>0</v>
      </c>
      <c r="L10" s="31">
        <f t="shared" si="0"/>
        <v>230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230</v>
      </c>
      <c r="R10" s="32"/>
      <c r="S10" s="133">
        <f>S11+S14+S15</f>
        <v>82260</v>
      </c>
    </row>
    <row r="11" spans="1:19" s="39" customFormat="1" ht="15">
      <c r="A11" s="35"/>
      <c r="B11" s="36" t="s">
        <v>27</v>
      </c>
      <c r="C11" s="36"/>
      <c r="D11" s="36"/>
      <c r="E11" s="37"/>
      <c r="F11" s="95" t="s">
        <v>198</v>
      </c>
      <c r="G11" s="38">
        <f aca="true" t="shared" si="1" ref="G11:Q11">G12+G13</f>
        <v>51000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230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 t="shared" si="1"/>
        <v>230</v>
      </c>
      <c r="R11" s="15"/>
      <c r="S11" s="133">
        <f>S12+S13</f>
        <v>50770</v>
      </c>
    </row>
    <row r="12" spans="1:19" s="46" customFormat="1" ht="14.25">
      <c r="A12" s="40"/>
      <c r="B12" s="41"/>
      <c r="C12" s="41" t="s">
        <v>28</v>
      </c>
      <c r="D12" s="41"/>
      <c r="E12" s="42"/>
      <c r="F12" s="95" t="s">
        <v>199</v>
      </c>
      <c r="G12" s="69">
        <v>44000</v>
      </c>
      <c r="H12" s="43"/>
      <c r="I12" s="69"/>
      <c r="J12" s="69"/>
      <c r="K12" s="69"/>
      <c r="L12" s="69"/>
      <c r="M12" s="69"/>
      <c r="N12" s="69"/>
      <c r="O12" s="69"/>
      <c r="P12" s="69"/>
      <c r="Q12" s="65">
        <f>SUM(K12:P12)</f>
        <v>0</v>
      </c>
      <c r="R12" s="53"/>
      <c r="S12" s="134">
        <f>G12-Q12</f>
        <v>44000</v>
      </c>
    </row>
    <row r="13" spans="1:19" s="46" customFormat="1" ht="14.25">
      <c r="A13" s="40"/>
      <c r="B13" s="41"/>
      <c r="C13" s="41" t="s">
        <v>29</v>
      </c>
      <c r="D13" s="41"/>
      <c r="E13" s="42"/>
      <c r="F13" s="95" t="s">
        <v>200</v>
      </c>
      <c r="G13" s="69">
        <v>7000</v>
      </c>
      <c r="H13" s="43"/>
      <c r="I13" s="69"/>
      <c r="J13" s="69"/>
      <c r="K13" s="69"/>
      <c r="L13" s="69">
        <v>230</v>
      </c>
      <c r="M13" s="69"/>
      <c r="N13" s="69"/>
      <c r="O13" s="69"/>
      <c r="P13" s="69"/>
      <c r="Q13" s="65">
        <f>SUM(K13:P13)</f>
        <v>230</v>
      </c>
      <c r="R13" s="53"/>
      <c r="S13" s="134">
        <f>G13-Q13</f>
        <v>6770</v>
      </c>
    </row>
    <row r="14" spans="1:19" s="39" customFormat="1" ht="15">
      <c r="A14" s="47"/>
      <c r="B14" s="48" t="s">
        <v>30</v>
      </c>
      <c r="C14" s="48"/>
      <c r="D14" s="48"/>
      <c r="E14" s="49"/>
      <c r="F14" s="95" t="s">
        <v>201</v>
      </c>
      <c r="G14" s="69">
        <v>31000</v>
      </c>
      <c r="H14" s="50"/>
      <c r="I14" s="50"/>
      <c r="J14" s="50"/>
      <c r="K14" s="50"/>
      <c r="L14" s="50"/>
      <c r="M14" s="50"/>
      <c r="N14" s="50"/>
      <c r="O14" s="50"/>
      <c r="P14" s="50"/>
      <c r="Q14" s="38">
        <f>SUM(K14:P14)</f>
        <v>0</v>
      </c>
      <c r="R14" s="15"/>
      <c r="S14" s="133">
        <f>G14-Q14</f>
        <v>31000</v>
      </c>
    </row>
    <row r="15" spans="1:19" s="51" customFormat="1" ht="15">
      <c r="A15" s="35"/>
      <c r="B15" s="36" t="s">
        <v>31</v>
      </c>
      <c r="C15" s="36"/>
      <c r="D15" s="36"/>
      <c r="E15" s="37"/>
      <c r="F15" s="95" t="s">
        <v>202</v>
      </c>
      <c r="G15" s="38">
        <f aca="true" t="shared" si="2" ref="G15:Q15">G16+G17</f>
        <v>490</v>
      </c>
      <c r="H15" s="38">
        <f t="shared" si="2"/>
        <v>0</v>
      </c>
      <c r="I15" s="38">
        <f t="shared" si="2"/>
        <v>490</v>
      </c>
      <c r="J15" s="38">
        <f t="shared" si="2"/>
        <v>0</v>
      </c>
      <c r="K15" s="38">
        <f t="shared" si="2"/>
        <v>0</v>
      </c>
      <c r="L15" s="38">
        <f t="shared" si="2"/>
        <v>0</v>
      </c>
      <c r="M15" s="38">
        <f t="shared" si="2"/>
        <v>0</v>
      </c>
      <c r="N15" s="38">
        <f t="shared" si="2"/>
        <v>0</v>
      </c>
      <c r="O15" s="38">
        <f t="shared" si="2"/>
        <v>0</v>
      </c>
      <c r="P15" s="38">
        <f t="shared" si="2"/>
        <v>0</v>
      </c>
      <c r="Q15" s="38">
        <f t="shared" si="2"/>
        <v>0</v>
      </c>
      <c r="R15" s="15"/>
      <c r="S15" s="133">
        <f>S16+S17</f>
        <v>490</v>
      </c>
    </row>
    <row r="16" spans="1:19" s="46" customFormat="1" ht="14.25">
      <c r="A16" s="40"/>
      <c r="B16" s="41"/>
      <c r="C16" s="41" t="s">
        <v>32</v>
      </c>
      <c r="D16" s="41"/>
      <c r="E16" s="42"/>
      <c r="F16" s="95" t="s">
        <v>203</v>
      </c>
      <c r="G16" s="43"/>
      <c r="H16" s="43"/>
      <c r="I16" s="69"/>
      <c r="J16" s="69"/>
      <c r="K16" s="69"/>
      <c r="L16" s="69"/>
      <c r="M16" s="69"/>
      <c r="N16" s="69"/>
      <c r="O16" s="69"/>
      <c r="P16" s="69"/>
      <c r="Q16" s="65">
        <f>SUM(K16:P16)</f>
        <v>0</v>
      </c>
      <c r="R16" s="53"/>
      <c r="S16" s="134">
        <f>G16-Q16</f>
        <v>0</v>
      </c>
    </row>
    <row r="17" spans="1:19" s="46" customFormat="1" ht="14.25">
      <c r="A17" s="40"/>
      <c r="B17" s="41"/>
      <c r="C17" s="41" t="s">
        <v>33</v>
      </c>
      <c r="D17" s="41"/>
      <c r="E17" s="42"/>
      <c r="F17" s="95" t="s">
        <v>204</v>
      </c>
      <c r="G17" s="69">
        <v>490</v>
      </c>
      <c r="H17" s="43"/>
      <c r="I17" s="69">
        <v>490</v>
      </c>
      <c r="J17" s="69"/>
      <c r="K17" s="69"/>
      <c r="L17" s="69"/>
      <c r="M17" s="69"/>
      <c r="N17" s="69"/>
      <c r="O17" s="69"/>
      <c r="P17" s="69"/>
      <c r="Q17" s="65">
        <f>SUM(K17:P17)</f>
        <v>0</v>
      </c>
      <c r="R17" s="53"/>
      <c r="S17" s="134">
        <f>G17-Q17</f>
        <v>490</v>
      </c>
    </row>
    <row r="18" spans="1:19" s="46" customFormat="1" ht="14.25">
      <c r="A18" s="40"/>
      <c r="B18" s="41"/>
      <c r="C18" s="41"/>
      <c r="D18" s="41"/>
      <c r="E18" s="42"/>
      <c r="F18" s="95" t="s">
        <v>205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  <c r="R18" s="53"/>
      <c r="S18" s="5"/>
    </row>
    <row r="19" spans="1:19" s="34" customFormat="1" ht="14.25">
      <c r="A19" s="28" t="s">
        <v>34</v>
      </c>
      <c r="B19" s="29"/>
      <c r="C19" s="29"/>
      <c r="D19" s="29"/>
      <c r="E19" s="30"/>
      <c r="F19" s="95" t="s">
        <v>206</v>
      </c>
      <c r="G19" s="31">
        <f aca="true" t="shared" si="3" ref="G19:Q19">G20+G21+G28+G29+G30+G31+G32+G36</f>
        <v>285</v>
      </c>
      <c r="H19" s="31">
        <f t="shared" si="3"/>
        <v>285</v>
      </c>
      <c r="I19" s="31">
        <f t="shared" si="3"/>
        <v>0</v>
      </c>
      <c r="J19" s="31">
        <f t="shared" si="3"/>
        <v>0</v>
      </c>
      <c r="K19" s="31">
        <f t="shared" si="3"/>
        <v>1297</v>
      </c>
      <c r="L19" s="31">
        <f t="shared" si="3"/>
        <v>2587</v>
      </c>
      <c r="M19" s="31">
        <f t="shared" si="3"/>
        <v>0</v>
      </c>
      <c r="N19" s="31">
        <f t="shared" si="3"/>
        <v>0</v>
      </c>
      <c r="O19" s="31">
        <f t="shared" si="3"/>
        <v>0</v>
      </c>
      <c r="P19" s="31">
        <f t="shared" si="3"/>
        <v>1085</v>
      </c>
      <c r="Q19" s="31">
        <f t="shared" si="3"/>
        <v>4969</v>
      </c>
      <c r="R19" s="32"/>
      <c r="S19" s="133">
        <f>S20+S21+S28+S29+S30+S31+S32+S36</f>
        <v>-4684</v>
      </c>
    </row>
    <row r="20" spans="1:19" s="51" customFormat="1" ht="15">
      <c r="A20" s="47"/>
      <c r="B20" s="48" t="s">
        <v>35</v>
      </c>
      <c r="C20" s="48"/>
      <c r="D20" s="48"/>
      <c r="E20" s="49"/>
      <c r="F20" s="95" t="s">
        <v>207</v>
      </c>
      <c r="G20" s="50"/>
      <c r="H20" s="50"/>
      <c r="I20" s="50"/>
      <c r="J20" s="50"/>
      <c r="K20" s="50">
        <v>67</v>
      </c>
      <c r="L20" s="69">
        <v>103</v>
      </c>
      <c r="M20" s="50"/>
      <c r="N20" s="50"/>
      <c r="O20" s="50"/>
      <c r="P20" s="50"/>
      <c r="Q20" s="38">
        <f>SUM(K20:P20)</f>
        <v>170</v>
      </c>
      <c r="R20" s="15"/>
      <c r="S20" s="133">
        <f>G20-Q20</f>
        <v>-170</v>
      </c>
    </row>
    <row r="21" spans="1:19" s="51" customFormat="1" ht="15">
      <c r="A21" s="35"/>
      <c r="B21" s="36" t="s">
        <v>36</v>
      </c>
      <c r="C21" s="36"/>
      <c r="D21" s="36"/>
      <c r="E21" s="37"/>
      <c r="F21" s="95" t="s">
        <v>208</v>
      </c>
      <c r="G21" s="38">
        <f aca="true" t="shared" si="4" ref="G21:Q21">SUM(G22:G27)</f>
        <v>0</v>
      </c>
      <c r="H21" s="38">
        <f t="shared" si="4"/>
        <v>0</v>
      </c>
      <c r="I21" s="38">
        <f t="shared" si="4"/>
        <v>0</v>
      </c>
      <c r="J21" s="38">
        <f t="shared" si="4"/>
        <v>0</v>
      </c>
      <c r="K21" s="38">
        <f t="shared" si="4"/>
        <v>0</v>
      </c>
      <c r="L21" s="38">
        <f t="shared" si="4"/>
        <v>52</v>
      </c>
      <c r="M21" s="38">
        <f t="shared" si="4"/>
        <v>0</v>
      </c>
      <c r="N21" s="38">
        <f t="shared" si="4"/>
        <v>0</v>
      </c>
      <c r="O21" s="38">
        <f t="shared" si="4"/>
        <v>0</v>
      </c>
      <c r="P21" s="38">
        <f t="shared" si="4"/>
        <v>690</v>
      </c>
      <c r="Q21" s="38">
        <f t="shared" si="4"/>
        <v>742</v>
      </c>
      <c r="R21" s="15"/>
      <c r="S21" s="133">
        <f>SUM(S22:S27)</f>
        <v>-742</v>
      </c>
    </row>
    <row r="22" spans="1:19" s="46" customFormat="1" ht="15">
      <c r="A22" s="40"/>
      <c r="B22" s="41"/>
      <c r="C22" s="41" t="s">
        <v>37</v>
      </c>
      <c r="D22" s="41"/>
      <c r="E22" s="42"/>
      <c r="F22" s="95" t="s">
        <v>209</v>
      </c>
      <c r="G22" s="50"/>
      <c r="H22" s="50"/>
      <c r="I22" s="50"/>
      <c r="J22" s="50"/>
      <c r="K22" s="50"/>
      <c r="L22" s="50"/>
      <c r="M22" s="50"/>
      <c r="N22" s="50"/>
      <c r="O22" s="50"/>
      <c r="P22" s="50">
        <v>200</v>
      </c>
      <c r="Q22" s="65">
        <f aca="true" t="shared" si="5" ref="Q22:Q31">SUM(K22:P22)</f>
        <v>200</v>
      </c>
      <c r="R22" s="53"/>
      <c r="S22" s="134">
        <f aca="true" t="shared" si="6" ref="S22:S31">G22-Q22</f>
        <v>-200</v>
      </c>
    </row>
    <row r="23" spans="1:19" s="46" customFormat="1" ht="15">
      <c r="A23" s="40"/>
      <c r="B23" s="41"/>
      <c r="C23" s="41" t="s">
        <v>38</v>
      </c>
      <c r="D23" s="41"/>
      <c r="E23" s="42"/>
      <c r="F23" s="95" t="s">
        <v>210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65">
        <f t="shared" si="5"/>
        <v>0</v>
      </c>
      <c r="R23" s="53"/>
      <c r="S23" s="134">
        <f t="shared" si="6"/>
        <v>0</v>
      </c>
    </row>
    <row r="24" spans="1:19" s="46" customFormat="1" ht="15">
      <c r="A24" s="40"/>
      <c r="B24" s="41"/>
      <c r="C24" s="41" t="s">
        <v>39</v>
      </c>
      <c r="D24" s="41"/>
      <c r="E24" s="42"/>
      <c r="F24" s="95" t="s">
        <v>211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65">
        <f t="shared" si="5"/>
        <v>0</v>
      </c>
      <c r="R24" s="53"/>
      <c r="S24" s="134">
        <f t="shared" si="6"/>
        <v>0</v>
      </c>
    </row>
    <row r="25" spans="1:19" s="46" customFormat="1" ht="15">
      <c r="A25" s="40"/>
      <c r="B25" s="41"/>
      <c r="C25" s="41" t="s">
        <v>40</v>
      </c>
      <c r="D25" s="41"/>
      <c r="E25" s="42"/>
      <c r="F25" s="95" t="s">
        <v>212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65">
        <f t="shared" si="5"/>
        <v>0</v>
      </c>
      <c r="R25" s="53"/>
      <c r="S25" s="134">
        <f t="shared" si="6"/>
        <v>0</v>
      </c>
    </row>
    <row r="26" spans="1:19" s="46" customFormat="1" ht="15">
      <c r="A26" s="40"/>
      <c r="B26" s="41"/>
      <c r="C26" s="41" t="s">
        <v>41</v>
      </c>
      <c r="D26" s="41"/>
      <c r="E26" s="42"/>
      <c r="F26" s="95" t="s">
        <v>213</v>
      </c>
      <c r="G26" s="50"/>
      <c r="H26" s="50"/>
      <c r="I26" s="50"/>
      <c r="J26" s="50"/>
      <c r="K26" s="50"/>
      <c r="L26" s="50"/>
      <c r="M26" s="50"/>
      <c r="N26" s="50"/>
      <c r="O26" s="50"/>
      <c r="P26" s="50">
        <v>450</v>
      </c>
      <c r="Q26" s="65">
        <f t="shared" si="5"/>
        <v>450</v>
      </c>
      <c r="R26" s="53"/>
      <c r="S26" s="134">
        <f t="shared" si="6"/>
        <v>-450</v>
      </c>
    </row>
    <row r="27" spans="1:19" s="46" customFormat="1" ht="15">
      <c r="A27" s="40"/>
      <c r="B27" s="41"/>
      <c r="C27" s="41" t="s">
        <v>42</v>
      </c>
      <c r="D27" s="41"/>
      <c r="E27" s="42"/>
      <c r="F27" s="95" t="s">
        <v>214</v>
      </c>
      <c r="G27" s="50"/>
      <c r="H27" s="50"/>
      <c r="I27" s="50"/>
      <c r="J27" s="50"/>
      <c r="K27" s="50"/>
      <c r="L27" s="50">
        <v>52</v>
      </c>
      <c r="M27" s="50"/>
      <c r="N27" s="50"/>
      <c r="O27" s="50"/>
      <c r="P27" s="50">
        <v>40</v>
      </c>
      <c r="Q27" s="65">
        <f t="shared" si="5"/>
        <v>92</v>
      </c>
      <c r="R27" s="53"/>
      <c r="S27" s="134">
        <f t="shared" si="6"/>
        <v>-92</v>
      </c>
    </row>
    <row r="28" spans="1:19" s="51" customFormat="1" ht="15">
      <c r="A28" s="47"/>
      <c r="B28" s="48" t="s">
        <v>43</v>
      </c>
      <c r="C28" s="48"/>
      <c r="D28" s="48"/>
      <c r="E28" s="49"/>
      <c r="F28" s="95" t="s">
        <v>215</v>
      </c>
      <c r="G28" s="50"/>
      <c r="H28" s="50"/>
      <c r="I28" s="50"/>
      <c r="J28" s="50"/>
      <c r="K28" s="50">
        <v>130</v>
      </c>
      <c r="L28" s="50">
        <v>2000</v>
      </c>
      <c r="M28" s="50"/>
      <c r="N28" s="50"/>
      <c r="O28" s="50"/>
      <c r="P28" s="50"/>
      <c r="Q28" s="38">
        <f t="shared" si="5"/>
        <v>2130</v>
      </c>
      <c r="R28" s="15"/>
      <c r="S28" s="133">
        <f t="shared" si="6"/>
        <v>-2130</v>
      </c>
    </row>
    <row r="29" spans="1:19" s="51" customFormat="1" ht="15">
      <c r="A29" s="47"/>
      <c r="B29" s="48" t="s">
        <v>44</v>
      </c>
      <c r="C29" s="48"/>
      <c r="D29" s="48"/>
      <c r="E29" s="49"/>
      <c r="F29" s="95" t="s">
        <v>216</v>
      </c>
      <c r="G29" s="50">
        <v>285</v>
      </c>
      <c r="H29" s="50">
        <v>285</v>
      </c>
      <c r="I29" s="50"/>
      <c r="J29" s="50"/>
      <c r="K29" s="50">
        <v>1100</v>
      </c>
      <c r="L29" s="50">
        <v>380</v>
      </c>
      <c r="M29" s="50"/>
      <c r="N29" s="50"/>
      <c r="O29" s="50"/>
      <c r="P29" s="50"/>
      <c r="Q29" s="38">
        <f t="shared" si="5"/>
        <v>1480</v>
      </c>
      <c r="R29" s="15"/>
      <c r="S29" s="133">
        <f t="shared" si="6"/>
        <v>-1195</v>
      </c>
    </row>
    <row r="30" spans="1:19" s="51" customFormat="1" ht="15">
      <c r="A30" s="47"/>
      <c r="B30" s="48" t="s">
        <v>45</v>
      </c>
      <c r="C30" s="48"/>
      <c r="D30" s="48"/>
      <c r="E30" s="49"/>
      <c r="F30" s="95" t="s">
        <v>217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8">
        <f t="shared" si="5"/>
        <v>0</v>
      </c>
      <c r="R30" s="15"/>
      <c r="S30" s="133">
        <f t="shared" si="6"/>
        <v>0</v>
      </c>
    </row>
    <row r="31" spans="1:19" s="51" customFormat="1" ht="15">
      <c r="A31" s="47"/>
      <c r="B31" s="48" t="s">
        <v>46</v>
      </c>
      <c r="C31" s="48"/>
      <c r="D31" s="48"/>
      <c r="E31" s="49"/>
      <c r="F31" s="95" t="s">
        <v>218</v>
      </c>
      <c r="G31" s="50"/>
      <c r="H31" s="50"/>
      <c r="I31" s="50"/>
      <c r="J31" s="50"/>
      <c r="K31" s="50"/>
      <c r="L31" s="50"/>
      <c r="M31" s="50"/>
      <c r="N31" s="50"/>
      <c r="O31" s="50"/>
      <c r="P31" s="50">
        <v>70</v>
      </c>
      <c r="Q31" s="38">
        <f t="shared" si="5"/>
        <v>70</v>
      </c>
      <c r="R31" s="15"/>
      <c r="S31" s="133">
        <f t="shared" si="6"/>
        <v>-70</v>
      </c>
    </row>
    <row r="32" spans="1:19" s="51" customFormat="1" ht="15">
      <c r="A32" s="35"/>
      <c r="B32" s="36" t="s">
        <v>47</v>
      </c>
      <c r="C32" s="36"/>
      <c r="D32" s="36"/>
      <c r="E32" s="37"/>
      <c r="F32" s="95" t="s">
        <v>219</v>
      </c>
      <c r="G32" s="38">
        <f aca="true" t="shared" si="7" ref="G32:Q32">SUM(G33:G35)</f>
        <v>0</v>
      </c>
      <c r="H32" s="38">
        <f t="shared" si="7"/>
        <v>0</v>
      </c>
      <c r="I32" s="38">
        <f t="shared" si="7"/>
        <v>0</v>
      </c>
      <c r="J32" s="38">
        <f t="shared" si="7"/>
        <v>0</v>
      </c>
      <c r="K32" s="38">
        <f t="shared" si="7"/>
        <v>0</v>
      </c>
      <c r="L32" s="38">
        <f t="shared" si="7"/>
        <v>52</v>
      </c>
      <c r="M32" s="38">
        <f t="shared" si="7"/>
        <v>0</v>
      </c>
      <c r="N32" s="38">
        <f t="shared" si="7"/>
        <v>0</v>
      </c>
      <c r="O32" s="38">
        <f t="shared" si="7"/>
        <v>0</v>
      </c>
      <c r="P32" s="38">
        <f t="shared" si="7"/>
        <v>245</v>
      </c>
      <c r="Q32" s="38">
        <f t="shared" si="7"/>
        <v>297</v>
      </c>
      <c r="R32" s="15"/>
      <c r="S32" s="133">
        <f>SUM(S33:S35)</f>
        <v>-297</v>
      </c>
    </row>
    <row r="33" spans="1:19" s="46" customFormat="1" ht="15">
      <c r="A33" s="40"/>
      <c r="B33" s="41"/>
      <c r="C33" s="41" t="s">
        <v>48</v>
      </c>
      <c r="D33" s="41"/>
      <c r="E33" s="42"/>
      <c r="F33" s="95" t="s">
        <v>220</v>
      </c>
      <c r="G33" s="50"/>
      <c r="H33" s="50"/>
      <c r="I33" s="50"/>
      <c r="J33" s="50"/>
      <c r="K33" s="50"/>
      <c r="L33" s="50"/>
      <c r="M33" s="50"/>
      <c r="N33" s="50"/>
      <c r="O33" s="50"/>
      <c r="P33" s="50">
        <v>30</v>
      </c>
      <c r="Q33" s="65">
        <f>SUM(K33:P33)</f>
        <v>30</v>
      </c>
      <c r="R33" s="53"/>
      <c r="S33" s="134">
        <f>G33-Q33</f>
        <v>-30</v>
      </c>
    </row>
    <row r="34" spans="1:19" s="46" customFormat="1" ht="15">
      <c r="A34" s="40"/>
      <c r="B34" s="41"/>
      <c r="C34" s="41" t="s">
        <v>49</v>
      </c>
      <c r="D34" s="41"/>
      <c r="E34" s="42"/>
      <c r="F34" s="95" t="s">
        <v>221</v>
      </c>
      <c r="G34" s="50"/>
      <c r="H34" s="50"/>
      <c r="I34" s="50"/>
      <c r="J34" s="50"/>
      <c r="K34" s="50"/>
      <c r="L34" s="50"/>
      <c r="M34" s="50"/>
      <c r="N34" s="50"/>
      <c r="O34" s="50"/>
      <c r="P34" s="50">
        <v>15</v>
      </c>
      <c r="Q34" s="65">
        <f>SUM(K34:P34)</f>
        <v>15</v>
      </c>
      <c r="R34" s="53"/>
      <c r="S34" s="134">
        <f>G34-Q34</f>
        <v>-15</v>
      </c>
    </row>
    <row r="35" spans="1:19" s="46" customFormat="1" ht="15">
      <c r="A35" s="40"/>
      <c r="B35" s="41"/>
      <c r="C35" s="41" t="s">
        <v>50</v>
      </c>
      <c r="D35" s="41"/>
      <c r="E35" s="42"/>
      <c r="F35" s="95" t="s">
        <v>222</v>
      </c>
      <c r="G35" s="50"/>
      <c r="H35" s="50"/>
      <c r="I35" s="50"/>
      <c r="J35" s="50"/>
      <c r="K35" s="50"/>
      <c r="L35" s="50">
        <v>52</v>
      </c>
      <c r="M35" s="50"/>
      <c r="N35" s="50"/>
      <c r="O35" s="50"/>
      <c r="P35" s="50">
        <v>200</v>
      </c>
      <c r="Q35" s="65">
        <f>SUM(K35:P35)</f>
        <v>252</v>
      </c>
      <c r="R35" s="53"/>
      <c r="S35" s="134">
        <f>G35-Q35</f>
        <v>-252</v>
      </c>
    </row>
    <row r="36" spans="1:19" s="51" customFormat="1" ht="15">
      <c r="A36" s="47"/>
      <c r="B36" s="48" t="s">
        <v>51</v>
      </c>
      <c r="C36" s="48"/>
      <c r="D36" s="48"/>
      <c r="E36" s="49"/>
      <c r="F36" s="95" t="s">
        <v>223</v>
      </c>
      <c r="G36" s="50"/>
      <c r="H36" s="50"/>
      <c r="I36" s="50"/>
      <c r="J36" s="50"/>
      <c r="K36" s="50"/>
      <c r="L36" s="50"/>
      <c r="M36" s="50"/>
      <c r="N36" s="50"/>
      <c r="O36" s="50"/>
      <c r="P36" s="50">
        <v>80</v>
      </c>
      <c r="Q36" s="38">
        <f>SUM(K36:P36)</f>
        <v>80</v>
      </c>
      <c r="R36" s="15"/>
      <c r="S36" s="133">
        <f>G36-Q36</f>
        <v>-80</v>
      </c>
    </row>
    <row r="37" spans="1:19" ht="14.25">
      <c r="A37" s="54"/>
      <c r="B37" s="6"/>
      <c r="E37" s="55"/>
      <c r="F37" s="95" t="s">
        <v>205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  <c r="R37" s="53"/>
      <c r="S37" s="5"/>
    </row>
    <row r="38" spans="1:19" s="34" customFormat="1" ht="14.25">
      <c r="A38" s="28" t="s">
        <v>52</v>
      </c>
      <c r="B38" s="29"/>
      <c r="C38" s="29"/>
      <c r="D38" s="29"/>
      <c r="E38" s="30"/>
      <c r="F38" s="95" t="s">
        <v>224</v>
      </c>
      <c r="G38" s="31">
        <f aca="true" t="shared" si="8" ref="G38:Q38">G39</f>
        <v>0</v>
      </c>
      <c r="H38" s="31">
        <f t="shared" si="8"/>
        <v>0</v>
      </c>
      <c r="I38" s="31">
        <f t="shared" si="8"/>
        <v>0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 t="shared" si="8"/>
        <v>0</v>
      </c>
      <c r="O38" s="31">
        <f t="shared" si="8"/>
        <v>0</v>
      </c>
      <c r="P38" s="31">
        <f t="shared" si="8"/>
        <v>0</v>
      </c>
      <c r="Q38" s="31">
        <f t="shared" si="8"/>
        <v>0</v>
      </c>
      <c r="R38" s="32"/>
      <c r="S38" s="135">
        <f>S39</f>
        <v>0</v>
      </c>
    </row>
    <row r="39" spans="1:19" s="51" customFormat="1" ht="15">
      <c r="A39" s="47"/>
      <c r="B39" s="48" t="s">
        <v>53</v>
      </c>
      <c r="C39" s="48"/>
      <c r="D39" s="48"/>
      <c r="E39" s="49"/>
      <c r="F39" s="95" t="s">
        <v>225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38">
        <f>SUM(K39:P39)</f>
        <v>0</v>
      </c>
      <c r="R39" s="15"/>
      <c r="S39" s="133">
        <f>G39-Q39</f>
        <v>0</v>
      </c>
    </row>
    <row r="40" spans="1:19" ht="14.25">
      <c r="A40" s="54"/>
      <c r="B40" s="6"/>
      <c r="E40" s="55"/>
      <c r="F40" s="95" t="s">
        <v>205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R40" s="53"/>
      <c r="S40" s="5"/>
    </row>
    <row r="41" spans="1:19" s="34" customFormat="1" ht="14.25">
      <c r="A41" s="28" t="s">
        <v>54</v>
      </c>
      <c r="B41" s="29"/>
      <c r="C41" s="29"/>
      <c r="D41" s="29"/>
      <c r="E41" s="30"/>
      <c r="F41" s="95" t="s">
        <v>226</v>
      </c>
      <c r="G41" s="31">
        <f aca="true" t="shared" si="9" ref="G41:Q41">G42+G45+G57+G66+G67+G74</f>
        <v>4200</v>
      </c>
      <c r="H41" s="31">
        <f t="shared" si="9"/>
        <v>1900</v>
      </c>
      <c r="I41" s="31">
        <f t="shared" si="9"/>
        <v>520</v>
      </c>
      <c r="J41" s="31">
        <f t="shared" si="9"/>
        <v>170</v>
      </c>
      <c r="K41" s="31">
        <f t="shared" si="9"/>
        <v>37967</v>
      </c>
      <c r="L41" s="31">
        <f t="shared" si="9"/>
        <v>17299</v>
      </c>
      <c r="M41" s="31">
        <f t="shared" si="9"/>
        <v>0</v>
      </c>
      <c r="N41" s="31">
        <f t="shared" si="9"/>
        <v>0</v>
      </c>
      <c r="O41" s="31">
        <f t="shared" si="9"/>
        <v>0</v>
      </c>
      <c r="P41" s="31">
        <f t="shared" si="9"/>
        <v>25</v>
      </c>
      <c r="Q41" s="31">
        <f t="shared" si="9"/>
        <v>55291</v>
      </c>
      <c r="R41" s="32"/>
      <c r="S41" s="135">
        <f>S42+S45+S57+S66+S67+S74</f>
        <v>-51091</v>
      </c>
    </row>
    <row r="42" spans="1:19" s="39" customFormat="1" ht="15">
      <c r="A42" s="35"/>
      <c r="B42" s="36" t="s">
        <v>35</v>
      </c>
      <c r="C42" s="36"/>
      <c r="D42" s="36"/>
      <c r="E42" s="37"/>
      <c r="F42" s="95" t="s">
        <v>227</v>
      </c>
      <c r="G42" s="38">
        <f aca="true" t="shared" si="10" ref="G42:Q42">G43+G44</f>
        <v>0</v>
      </c>
      <c r="H42" s="38">
        <f t="shared" si="10"/>
        <v>0</v>
      </c>
      <c r="I42" s="38">
        <f t="shared" si="10"/>
        <v>0</v>
      </c>
      <c r="J42" s="38">
        <f t="shared" si="10"/>
        <v>0</v>
      </c>
      <c r="K42" s="38">
        <f t="shared" si="10"/>
        <v>67</v>
      </c>
      <c r="L42" s="38">
        <f t="shared" si="10"/>
        <v>9</v>
      </c>
      <c r="M42" s="38">
        <f t="shared" si="10"/>
        <v>0</v>
      </c>
      <c r="N42" s="38">
        <f t="shared" si="10"/>
        <v>0</v>
      </c>
      <c r="O42" s="38">
        <f t="shared" si="10"/>
        <v>0</v>
      </c>
      <c r="P42" s="38">
        <f t="shared" si="10"/>
        <v>0</v>
      </c>
      <c r="Q42" s="38">
        <f t="shared" si="10"/>
        <v>76</v>
      </c>
      <c r="R42" s="15"/>
      <c r="S42" s="135">
        <f>S43+S44</f>
        <v>-76</v>
      </c>
    </row>
    <row r="43" spans="1:19" s="46" customFormat="1" ht="15">
      <c r="A43" s="40"/>
      <c r="B43" s="41"/>
      <c r="C43" s="41" t="s">
        <v>55</v>
      </c>
      <c r="D43" s="41"/>
      <c r="E43" s="42"/>
      <c r="F43" s="95" t="s">
        <v>228</v>
      </c>
      <c r="G43" s="50"/>
      <c r="H43" s="50"/>
      <c r="I43" s="50"/>
      <c r="J43" s="50"/>
      <c r="K43" s="50">
        <v>67</v>
      </c>
      <c r="L43" s="50">
        <v>9</v>
      </c>
      <c r="M43" s="50"/>
      <c r="N43" s="50"/>
      <c r="O43" s="50"/>
      <c r="P43" s="50"/>
      <c r="Q43" s="65">
        <f>SUM(K43:P43)</f>
        <v>76</v>
      </c>
      <c r="R43" s="53"/>
      <c r="S43" s="134">
        <f>G43-Q43</f>
        <v>-76</v>
      </c>
    </row>
    <row r="44" spans="1:19" s="56" customFormat="1" ht="15">
      <c r="A44" s="40"/>
      <c r="B44" s="41"/>
      <c r="C44" s="41" t="s">
        <v>56</v>
      </c>
      <c r="D44" s="41"/>
      <c r="E44" s="42"/>
      <c r="F44" s="95" t="s">
        <v>229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65">
        <f>SUM(K44:P44)</f>
        <v>0</v>
      </c>
      <c r="R44" s="53"/>
      <c r="S44" s="134">
        <f>G44-Q44</f>
        <v>0</v>
      </c>
    </row>
    <row r="45" spans="1:19" s="51" customFormat="1" ht="15">
      <c r="A45" s="35"/>
      <c r="B45" s="36" t="s">
        <v>57</v>
      </c>
      <c r="C45" s="36"/>
      <c r="D45" s="36"/>
      <c r="E45" s="37"/>
      <c r="F45" s="95" t="s">
        <v>230</v>
      </c>
      <c r="G45" s="38">
        <f aca="true" t="shared" si="11" ref="G45:Q45">G46+G47+G52+G53+G54+G55</f>
        <v>1900</v>
      </c>
      <c r="H45" s="38">
        <f t="shared" si="11"/>
        <v>1900</v>
      </c>
      <c r="I45" s="38">
        <f t="shared" si="11"/>
        <v>0</v>
      </c>
      <c r="J45" s="38">
        <f t="shared" si="11"/>
        <v>0</v>
      </c>
      <c r="K45" s="38">
        <f t="shared" si="11"/>
        <v>9200</v>
      </c>
      <c r="L45" s="38">
        <f t="shared" si="11"/>
        <v>3040</v>
      </c>
      <c r="M45" s="38">
        <f t="shared" si="11"/>
        <v>0</v>
      </c>
      <c r="N45" s="38">
        <f t="shared" si="11"/>
        <v>0</v>
      </c>
      <c r="O45" s="38">
        <f t="shared" si="11"/>
        <v>0</v>
      </c>
      <c r="P45" s="38">
        <f t="shared" si="11"/>
        <v>5</v>
      </c>
      <c r="Q45" s="38">
        <f t="shared" si="11"/>
        <v>12245</v>
      </c>
      <c r="R45" s="15"/>
      <c r="S45" s="135">
        <f>S46+S47+S52+S53+S54+S55</f>
        <v>-10345</v>
      </c>
    </row>
    <row r="46" spans="1:19" s="46" customFormat="1" ht="14.25">
      <c r="A46" s="40"/>
      <c r="B46" s="41"/>
      <c r="C46" s="41" t="s">
        <v>58</v>
      </c>
      <c r="D46" s="41"/>
      <c r="E46" s="42"/>
      <c r="F46" s="95" t="s">
        <v>231</v>
      </c>
      <c r="G46" s="43"/>
      <c r="H46" s="43"/>
      <c r="I46" s="69"/>
      <c r="J46" s="69"/>
      <c r="K46" s="69"/>
      <c r="L46" s="69"/>
      <c r="M46" s="69"/>
      <c r="N46" s="69"/>
      <c r="O46" s="69"/>
      <c r="P46" s="69"/>
      <c r="Q46" s="65">
        <f>SUM(K46:P46)</f>
        <v>0</v>
      </c>
      <c r="R46" s="53"/>
      <c r="S46" s="134">
        <f>G46-Q46</f>
        <v>0</v>
      </c>
    </row>
    <row r="47" spans="1:19" s="46" customFormat="1" ht="14.25">
      <c r="A47" s="57"/>
      <c r="B47" s="58"/>
      <c r="C47" s="58" t="s">
        <v>59</v>
      </c>
      <c r="D47" s="58"/>
      <c r="E47" s="59"/>
      <c r="F47" s="95" t="s">
        <v>232</v>
      </c>
      <c r="G47" s="44">
        <f aca="true" t="shared" si="12" ref="G47:Q47">SUM(G48:G51)</f>
        <v>1900</v>
      </c>
      <c r="H47" s="44">
        <f t="shared" si="12"/>
        <v>1900</v>
      </c>
      <c r="I47" s="65">
        <f t="shared" si="12"/>
        <v>0</v>
      </c>
      <c r="J47" s="65">
        <f t="shared" si="12"/>
        <v>0</v>
      </c>
      <c r="K47" s="65">
        <f t="shared" si="12"/>
        <v>9200</v>
      </c>
      <c r="L47" s="65">
        <f t="shared" si="12"/>
        <v>3040</v>
      </c>
      <c r="M47" s="65">
        <f t="shared" si="12"/>
        <v>0</v>
      </c>
      <c r="N47" s="65">
        <f t="shared" si="12"/>
        <v>0</v>
      </c>
      <c r="O47" s="65">
        <f t="shared" si="12"/>
        <v>0</v>
      </c>
      <c r="P47" s="65">
        <f t="shared" si="12"/>
        <v>5</v>
      </c>
      <c r="Q47" s="65">
        <f t="shared" si="12"/>
        <v>12245</v>
      </c>
      <c r="R47" s="53"/>
      <c r="S47" s="136">
        <f>SUM(S48:S51)</f>
        <v>-10345</v>
      </c>
    </row>
    <row r="48" spans="1:19" s="64" customFormat="1" ht="15">
      <c r="A48" s="60"/>
      <c r="B48" s="61"/>
      <c r="C48" s="61"/>
      <c r="D48" s="61" t="s">
        <v>60</v>
      </c>
      <c r="E48" s="62"/>
      <c r="F48" s="95" t="s">
        <v>233</v>
      </c>
      <c r="G48" s="50">
        <v>1900</v>
      </c>
      <c r="H48" s="50">
        <v>1900</v>
      </c>
      <c r="I48" s="50"/>
      <c r="J48" s="50"/>
      <c r="K48" s="50">
        <v>9200</v>
      </c>
      <c r="L48" s="50">
        <v>3040</v>
      </c>
      <c r="M48" s="50"/>
      <c r="N48" s="50"/>
      <c r="O48" s="50"/>
      <c r="P48" s="50">
        <v>5</v>
      </c>
      <c r="Q48" s="68">
        <f aca="true" t="shared" si="13" ref="Q48:Q55">SUM(K48:P48)</f>
        <v>12245</v>
      </c>
      <c r="R48" s="67"/>
      <c r="S48" s="137">
        <f aca="true" t="shared" si="14" ref="S48:S55">G48-Q48</f>
        <v>-10345</v>
      </c>
    </row>
    <row r="49" spans="1:19" s="64" customFormat="1" ht="15">
      <c r="A49" s="60"/>
      <c r="B49" s="61"/>
      <c r="C49" s="61"/>
      <c r="D49" s="61" t="s">
        <v>61</v>
      </c>
      <c r="E49" s="62"/>
      <c r="F49" s="95" t="s">
        <v>234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68">
        <f t="shared" si="13"/>
        <v>0</v>
      </c>
      <c r="R49" s="67"/>
      <c r="S49" s="137">
        <f t="shared" si="14"/>
        <v>0</v>
      </c>
    </row>
    <row r="50" spans="1:19" s="64" customFormat="1" ht="15">
      <c r="A50" s="60"/>
      <c r="B50" s="61"/>
      <c r="C50" s="61"/>
      <c r="D50" s="61" t="s">
        <v>62</v>
      </c>
      <c r="E50" s="62"/>
      <c r="F50" s="95" t="s">
        <v>235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68">
        <f t="shared" si="13"/>
        <v>0</v>
      </c>
      <c r="R50" s="67"/>
      <c r="S50" s="137">
        <f t="shared" si="14"/>
        <v>0</v>
      </c>
    </row>
    <row r="51" spans="1:19" s="64" customFormat="1" ht="15">
      <c r="A51" s="60"/>
      <c r="B51" s="61"/>
      <c r="C51" s="61"/>
      <c r="D51" s="61" t="s">
        <v>63</v>
      </c>
      <c r="E51" s="62"/>
      <c r="F51" s="95" t="s">
        <v>236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68">
        <f t="shared" si="13"/>
        <v>0</v>
      </c>
      <c r="R51" s="67"/>
      <c r="S51" s="137">
        <f t="shared" si="14"/>
        <v>0</v>
      </c>
    </row>
    <row r="52" spans="1:19" s="46" customFormat="1" ht="15">
      <c r="A52" s="40"/>
      <c r="B52" s="41"/>
      <c r="C52" s="41" t="s">
        <v>64</v>
      </c>
      <c r="D52" s="41"/>
      <c r="E52" s="42"/>
      <c r="F52" s="95" t="s">
        <v>237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65">
        <f t="shared" si="13"/>
        <v>0</v>
      </c>
      <c r="R52" s="53"/>
      <c r="S52" s="134">
        <f t="shared" si="14"/>
        <v>0</v>
      </c>
    </row>
    <row r="53" spans="1:19" s="46" customFormat="1" ht="15">
      <c r="A53" s="40"/>
      <c r="B53" s="41"/>
      <c r="C53" s="41" t="s">
        <v>65</v>
      </c>
      <c r="D53" s="41"/>
      <c r="E53" s="42"/>
      <c r="F53" s="95" t="s">
        <v>238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65">
        <f t="shared" si="13"/>
        <v>0</v>
      </c>
      <c r="R53" s="53"/>
      <c r="S53" s="134">
        <f t="shared" si="14"/>
        <v>0</v>
      </c>
    </row>
    <row r="54" spans="1:19" s="56" customFormat="1" ht="15">
      <c r="A54" s="40"/>
      <c r="B54" s="41"/>
      <c r="C54" s="41" t="s">
        <v>66</v>
      </c>
      <c r="D54" s="41"/>
      <c r="E54" s="42"/>
      <c r="F54" s="95" t="s">
        <v>239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65">
        <f t="shared" si="13"/>
        <v>0</v>
      </c>
      <c r="R54" s="53"/>
      <c r="S54" s="134">
        <f t="shared" si="14"/>
        <v>0</v>
      </c>
    </row>
    <row r="55" spans="1:19" s="46" customFormat="1" ht="15">
      <c r="A55" s="40"/>
      <c r="B55" s="41"/>
      <c r="C55" s="41" t="s">
        <v>67</v>
      </c>
      <c r="D55" s="41"/>
      <c r="E55" s="42"/>
      <c r="F55" s="95" t="s">
        <v>240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65">
        <f t="shared" si="13"/>
        <v>0</v>
      </c>
      <c r="R55" s="53"/>
      <c r="S55" s="134">
        <f t="shared" si="14"/>
        <v>0</v>
      </c>
    </row>
    <row r="56" spans="1:19" s="46" customFormat="1" ht="15">
      <c r="A56" s="40"/>
      <c r="B56" s="152" t="s">
        <v>406</v>
      </c>
      <c r="C56" s="152"/>
      <c r="D56" s="152"/>
      <c r="E56" s="152"/>
      <c r="F56" s="95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65"/>
      <c r="R56" s="53"/>
      <c r="S56" s="134"/>
    </row>
    <row r="57" spans="1:19" s="51" customFormat="1" ht="15">
      <c r="A57" s="35"/>
      <c r="B57" s="36" t="s">
        <v>68</v>
      </c>
      <c r="C57" s="36"/>
      <c r="D57" s="36"/>
      <c r="E57" s="37"/>
      <c r="F57" s="95" t="s">
        <v>241</v>
      </c>
      <c r="G57" s="38">
        <f aca="true" t="shared" si="15" ref="G57:Q57">G58+G59+G64+G65</f>
        <v>2300</v>
      </c>
      <c r="H57" s="38">
        <f t="shared" si="15"/>
        <v>0</v>
      </c>
      <c r="I57" s="38">
        <f t="shared" si="15"/>
        <v>520</v>
      </c>
      <c r="J57" s="38">
        <f t="shared" si="15"/>
        <v>170</v>
      </c>
      <c r="K57" s="38">
        <f t="shared" si="15"/>
        <v>27500</v>
      </c>
      <c r="L57" s="38">
        <f t="shared" si="15"/>
        <v>14250</v>
      </c>
      <c r="M57" s="38">
        <f t="shared" si="15"/>
        <v>0</v>
      </c>
      <c r="N57" s="38">
        <f t="shared" si="15"/>
        <v>0</v>
      </c>
      <c r="O57" s="38">
        <f t="shared" si="15"/>
        <v>0</v>
      </c>
      <c r="P57" s="38">
        <f t="shared" si="15"/>
        <v>20</v>
      </c>
      <c r="Q57" s="38">
        <f t="shared" si="15"/>
        <v>41770</v>
      </c>
      <c r="R57" s="15"/>
      <c r="S57" s="135">
        <f>S58+S59+S64+S65</f>
        <v>-39470</v>
      </c>
    </row>
    <row r="58" spans="1:19" s="46" customFormat="1" ht="14.25">
      <c r="A58" s="40"/>
      <c r="B58" s="41"/>
      <c r="C58" s="41" t="s">
        <v>69</v>
      </c>
      <c r="D58" s="41"/>
      <c r="E58" s="42"/>
      <c r="F58" s="95" t="s">
        <v>242</v>
      </c>
      <c r="G58" s="43"/>
      <c r="H58" s="43"/>
      <c r="I58" s="69"/>
      <c r="J58" s="69"/>
      <c r="K58" s="69"/>
      <c r="L58" s="69"/>
      <c r="M58" s="69"/>
      <c r="N58" s="69"/>
      <c r="O58" s="69"/>
      <c r="P58" s="69"/>
      <c r="Q58" s="65">
        <f>SUM(K58:P58)</f>
        <v>0</v>
      </c>
      <c r="R58" s="53"/>
      <c r="S58" s="134">
        <f>G58-Q58</f>
        <v>0</v>
      </c>
    </row>
    <row r="59" spans="1:19" s="46" customFormat="1" ht="14.25">
      <c r="A59" s="57"/>
      <c r="B59" s="58"/>
      <c r="C59" s="58" t="s">
        <v>70</v>
      </c>
      <c r="D59" s="58"/>
      <c r="E59" s="59"/>
      <c r="F59" s="95" t="s">
        <v>243</v>
      </c>
      <c r="G59" s="44">
        <f aca="true" t="shared" si="16" ref="G59:Q59">SUM(G60:G63)</f>
        <v>2300</v>
      </c>
      <c r="H59" s="44">
        <f t="shared" si="16"/>
        <v>0</v>
      </c>
      <c r="I59" s="65">
        <f t="shared" si="16"/>
        <v>520</v>
      </c>
      <c r="J59" s="65">
        <f t="shared" si="16"/>
        <v>170</v>
      </c>
      <c r="K59" s="65">
        <f t="shared" si="16"/>
        <v>26000</v>
      </c>
      <c r="L59" s="65">
        <f t="shared" si="16"/>
        <v>11500</v>
      </c>
      <c r="M59" s="65">
        <f t="shared" si="16"/>
        <v>0</v>
      </c>
      <c r="N59" s="65">
        <f t="shared" si="16"/>
        <v>0</v>
      </c>
      <c r="O59" s="65">
        <f t="shared" si="16"/>
        <v>0</v>
      </c>
      <c r="P59" s="65">
        <f t="shared" si="16"/>
        <v>20</v>
      </c>
      <c r="Q59" s="65">
        <f t="shared" si="16"/>
        <v>37520</v>
      </c>
      <c r="R59" s="53"/>
      <c r="S59" s="136">
        <f>SUM(S60:S63)</f>
        <v>-35220</v>
      </c>
    </row>
    <row r="60" spans="1:19" s="64" customFormat="1" ht="15">
      <c r="A60" s="60"/>
      <c r="B60" s="61"/>
      <c r="C60" s="61"/>
      <c r="D60" s="61" t="s">
        <v>71</v>
      </c>
      <c r="E60" s="62"/>
      <c r="F60" s="95" t="s">
        <v>244</v>
      </c>
      <c r="G60" s="50">
        <v>2300</v>
      </c>
      <c r="H60" s="50"/>
      <c r="I60" s="50">
        <v>520</v>
      </c>
      <c r="J60" s="50">
        <v>170</v>
      </c>
      <c r="K60" s="50">
        <v>26000</v>
      </c>
      <c r="L60" s="50">
        <v>11500</v>
      </c>
      <c r="M60" s="50"/>
      <c r="N60" s="50"/>
      <c r="O60" s="50"/>
      <c r="P60" s="50">
        <v>20</v>
      </c>
      <c r="Q60" s="68">
        <f aca="true" t="shared" si="17" ref="Q60:Q66">SUM(K60:P60)</f>
        <v>37520</v>
      </c>
      <c r="R60" s="67"/>
      <c r="S60" s="137">
        <f aca="true" t="shared" si="18" ref="S60:S66">G60-Q60</f>
        <v>-35220</v>
      </c>
    </row>
    <row r="61" spans="1:19" s="64" customFormat="1" ht="15">
      <c r="A61" s="60"/>
      <c r="B61" s="61"/>
      <c r="C61" s="61"/>
      <c r="D61" s="61" t="s">
        <v>72</v>
      </c>
      <c r="E61" s="62"/>
      <c r="F61" s="95" t="s">
        <v>245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68">
        <f t="shared" si="17"/>
        <v>0</v>
      </c>
      <c r="R61" s="67"/>
      <c r="S61" s="137">
        <f t="shared" si="18"/>
        <v>0</v>
      </c>
    </row>
    <row r="62" spans="1:19" s="64" customFormat="1" ht="15">
      <c r="A62" s="60"/>
      <c r="B62" s="61"/>
      <c r="C62" s="61"/>
      <c r="D62" s="61" t="s">
        <v>73</v>
      </c>
      <c r="E62" s="62"/>
      <c r="F62" s="95" t="s">
        <v>246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68">
        <f t="shared" si="17"/>
        <v>0</v>
      </c>
      <c r="R62" s="67"/>
      <c r="S62" s="137">
        <f t="shared" si="18"/>
        <v>0</v>
      </c>
    </row>
    <row r="63" spans="1:19" s="64" customFormat="1" ht="15">
      <c r="A63" s="60"/>
      <c r="B63" s="61"/>
      <c r="C63" s="61"/>
      <c r="D63" s="61" t="s">
        <v>74</v>
      </c>
      <c r="E63" s="62"/>
      <c r="F63" s="95" t="s">
        <v>247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68">
        <f t="shared" si="17"/>
        <v>0</v>
      </c>
      <c r="R63" s="67"/>
      <c r="S63" s="137">
        <f t="shared" si="18"/>
        <v>0</v>
      </c>
    </row>
    <row r="64" spans="1:19" s="46" customFormat="1" ht="15">
      <c r="A64" s="40"/>
      <c r="B64" s="41"/>
      <c r="C64" s="41" t="s">
        <v>75</v>
      </c>
      <c r="D64" s="41"/>
      <c r="E64" s="42"/>
      <c r="F64" s="95" t="s">
        <v>248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65">
        <f t="shared" si="17"/>
        <v>0</v>
      </c>
      <c r="R64" s="53"/>
      <c r="S64" s="134">
        <f t="shared" si="18"/>
        <v>0</v>
      </c>
    </row>
    <row r="65" spans="1:19" s="46" customFormat="1" ht="15">
      <c r="A65" s="40"/>
      <c r="B65" s="41"/>
      <c r="C65" s="41" t="s">
        <v>76</v>
      </c>
      <c r="D65" s="41"/>
      <c r="E65" s="42"/>
      <c r="F65" s="95" t="s">
        <v>249</v>
      </c>
      <c r="G65" s="50"/>
      <c r="H65" s="50"/>
      <c r="I65" s="50"/>
      <c r="J65" s="50"/>
      <c r="K65" s="50">
        <v>1500</v>
      </c>
      <c r="L65" s="50">
        <v>2750</v>
      </c>
      <c r="M65" s="50"/>
      <c r="N65" s="50"/>
      <c r="O65" s="50"/>
      <c r="P65" s="50"/>
      <c r="Q65" s="65">
        <f t="shared" si="17"/>
        <v>4250</v>
      </c>
      <c r="R65" s="53"/>
      <c r="S65" s="134">
        <f t="shared" si="18"/>
        <v>-4250</v>
      </c>
    </row>
    <row r="66" spans="1:19" s="51" customFormat="1" ht="15">
      <c r="A66" s="47"/>
      <c r="B66" s="48" t="s">
        <v>77</v>
      </c>
      <c r="C66" s="48"/>
      <c r="D66" s="48"/>
      <c r="E66" s="49"/>
      <c r="F66" s="95" t="s">
        <v>250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38">
        <f t="shared" si="17"/>
        <v>0</v>
      </c>
      <c r="R66" s="15"/>
      <c r="S66" s="133">
        <f t="shared" si="18"/>
        <v>0</v>
      </c>
    </row>
    <row r="67" spans="1:19" s="51" customFormat="1" ht="15">
      <c r="A67" s="35"/>
      <c r="B67" s="36" t="s">
        <v>78</v>
      </c>
      <c r="C67" s="36"/>
      <c r="D67" s="36"/>
      <c r="E67" s="37"/>
      <c r="F67" s="95" t="s">
        <v>251</v>
      </c>
      <c r="G67" s="38">
        <f aca="true" t="shared" si="19" ref="G67:Q67">G68+G72+G73</f>
        <v>0</v>
      </c>
      <c r="H67" s="38">
        <f t="shared" si="19"/>
        <v>0</v>
      </c>
      <c r="I67" s="38">
        <f t="shared" si="19"/>
        <v>0</v>
      </c>
      <c r="J67" s="38">
        <f t="shared" si="19"/>
        <v>0</v>
      </c>
      <c r="K67" s="38">
        <f t="shared" si="19"/>
        <v>1200</v>
      </c>
      <c r="L67" s="38">
        <f t="shared" si="19"/>
        <v>0</v>
      </c>
      <c r="M67" s="38">
        <f t="shared" si="19"/>
        <v>0</v>
      </c>
      <c r="N67" s="38">
        <f t="shared" si="19"/>
        <v>0</v>
      </c>
      <c r="O67" s="38">
        <f t="shared" si="19"/>
        <v>0</v>
      </c>
      <c r="P67" s="38">
        <f t="shared" si="19"/>
        <v>0</v>
      </c>
      <c r="Q67" s="38">
        <f t="shared" si="19"/>
        <v>1200</v>
      </c>
      <c r="R67" s="15"/>
      <c r="S67" s="135">
        <f>S68+S72+S73</f>
        <v>-1200</v>
      </c>
    </row>
    <row r="68" spans="1:19" s="46" customFormat="1" ht="14.25">
      <c r="A68" s="57"/>
      <c r="B68" s="58"/>
      <c r="C68" s="58" t="s">
        <v>79</v>
      </c>
      <c r="D68" s="58"/>
      <c r="E68" s="59"/>
      <c r="F68" s="95" t="s">
        <v>252</v>
      </c>
      <c r="G68" s="65">
        <f aca="true" t="shared" si="20" ref="G68:Q68">SUM(G69:G71)</f>
        <v>0</v>
      </c>
      <c r="H68" s="65">
        <f t="shared" si="20"/>
        <v>0</v>
      </c>
      <c r="I68" s="65">
        <f t="shared" si="20"/>
        <v>0</v>
      </c>
      <c r="J68" s="65">
        <f t="shared" si="20"/>
        <v>0</v>
      </c>
      <c r="K68" s="65">
        <f t="shared" si="20"/>
        <v>1200</v>
      </c>
      <c r="L68" s="65">
        <f t="shared" si="20"/>
        <v>0</v>
      </c>
      <c r="M68" s="65">
        <f t="shared" si="20"/>
        <v>0</v>
      </c>
      <c r="N68" s="65">
        <f t="shared" si="20"/>
        <v>0</v>
      </c>
      <c r="O68" s="65">
        <f t="shared" si="20"/>
        <v>0</v>
      </c>
      <c r="P68" s="65">
        <f t="shared" si="20"/>
        <v>0</v>
      </c>
      <c r="Q68" s="65">
        <f t="shared" si="20"/>
        <v>1200</v>
      </c>
      <c r="R68" s="53"/>
      <c r="S68" s="136">
        <f>SUM(S69:S71)</f>
        <v>-1200</v>
      </c>
    </row>
    <row r="69" spans="1:19" s="64" customFormat="1" ht="15">
      <c r="A69" s="60"/>
      <c r="B69" s="61"/>
      <c r="C69" s="61"/>
      <c r="D69" s="61" t="s">
        <v>80</v>
      </c>
      <c r="E69" s="62"/>
      <c r="F69" s="95" t="s">
        <v>253</v>
      </c>
      <c r="G69" s="50"/>
      <c r="H69" s="50"/>
      <c r="I69" s="50"/>
      <c r="J69" s="50"/>
      <c r="K69" s="50">
        <v>1200</v>
      </c>
      <c r="L69" s="50"/>
      <c r="M69" s="50"/>
      <c r="N69" s="50"/>
      <c r="O69" s="50"/>
      <c r="P69" s="50"/>
      <c r="Q69" s="68">
        <f aca="true" t="shared" si="21" ref="Q69:Q74">SUM(K69:P69)</f>
        <v>1200</v>
      </c>
      <c r="R69" s="67"/>
      <c r="S69" s="137">
        <f aca="true" t="shared" si="22" ref="S69:S74">G69-Q69</f>
        <v>-1200</v>
      </c>
    </row>
    <row r="70" spans="1:19" s="64" customFormat="1" ht="15">
      <c r="A70" s="60"/>
      <c r="B70" s="61"/>
      <c r="C70" s="61"/>
      <c r="D70" s="61" t="s">
        <v>81</v>
      </c>
      <c r="E70" s="62"/>
      <c r="F70" s="95" t="s">
        <v>254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68">
        <f t="shared" si="21"/>
        <v>0</v>
      </c>
      <c r="R70" s="67"/>
      <c r="S70" s="137">
        <f t="shared" si="22"/>
        <v>0</v>
      </c>
    </row>
    <row r="71" spans="1:19" s="64" customFormat="1" ht="15">
      <c r="A71" s="60"/>
      <c r="B71" s="61"/>
      <c r="C71" s="61"/>
      <c r="D71" s="61" t="s">
        <v>82</v>
      </c>
      <c r="E71" s="62"/>
      <c r="F71" s="95" t="s">
        <v>255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68">
        <f t="shared" si="21"/>
        <v>0</v>
      </c>
      <c r="R71" s="67"/>
      <c r="S71" s="137">
        <f t="shared" si="22"/>
        <v>0</v>
      </c>
    </row>
    <row r="72" spans="1:19" s="46" customFormat="1" ht="15">
      <c r="A72" s="40"/>
      <c r="B72" s="41"/>
      <c r="C72" s="41" t="s">
        <v>83</v>
      </c>
      <c r="D72" s="41"/>
      <c r="E72" s="42"/>
      <c r="F72" s="95" t="s">
        <v>256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65">
        <f t="shared" si="21"/>
        <v>0</v>
      </c>
      <c r="R72" s="53"/>
      <c r="S72" s="134">
        <f t="shared" si="22"/>
        <v>0</v>
      </c>
    </row>
    <row r="73" spans="1:19" s="46" customFormat="1" ht="15">
      <c r="A73" s="40"/>
      <c r="B73" s="41"/>
      <c r="C73" s="41" t="s">
        <v>84</v>
      </c>
      <c r="D73" s="41"/>
      <c r="E73" s="42"/>
      <c r="F73" s="95" t="s">
        <v>257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65">
        <f t="shared" si="21"/>
        <v>0</v>
      </c>
      <c r="R73" s="53"/>
      <c r="S73" s="134">
        <f t="shared" si="22"/>
        <v>0</v>
      </c>
    </row>
    <row r="74" spans="1:19" s="51" customFormat="1" ht="15">
      <c r="A74" s="47"/>
      <c r="B74" s="48" t="s">
        <v>51</v>
      </c>
      <c r="C74" s="48"/>
      <c r="D74" s="48"/>
      <c r="E74" s="49"/>
      <c r="F74" s="95" t="s">
        <v>258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38">
        <f t="shared" si="21"/>
        <v>0</v>
      </c>
      <c r="R74" s="15"/>
      <c r="S74" s="133">
        <f t="shared" si="22"/>
        <v>0</v>
      </c>
    </row>
    <row r="75" spans="1:19" ht="14.25">
      <c r="A75" s="54"/>
      <c r="B75" s="6"/>
      <c r="E75" s="55"/>
      <c r="F75" s="95" t="s">
        <v>259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3"/>
      <c r="R75" s="53"/>
      <c r="S75" s="5"/>
    </row>
    <row r="76" spans="1:19" s="34" customFormat="1" ht="14.25">
      <c r="A76" s="28" t="s">
        <v>85</v>
      </c>
      <c r="B76" s="29"/>
      <c r="C76" s="29"/>
      <c r="D76" s="29"/>
      <c r="E76" s="30"/>
      <c r="F76" s="95" t="s">
        <v>260</v>
      </c>
      <c r="G76" s="31">
        <f aca="true" t="shared" si="23" ref="G76:Q76">SUM(G77:G84)</f>
        <v>18</v>
      </c>
      <c r="H76" s="31">
        <f t="shared" si="23"/>
        <v>18</v>
      </c>
      <c r="I76" s="31">
        <f t="shared" si="23"/>
        <v>0</v>
      </c>
      <c r="J76" s="31">
        <f t="shared" si="23"/>
        <v>0</v>
      </c>
      <c r="K76" s="31">
        <f t="shared" si="23"/>
        <v>800</v>
      </c>
      <c r="L76" s="31">
        <f t="shared" si="23"/>
        <v>905</v>
      </c>
      <c r="M76" s="31">
        <f t="shared" si="23"/>
        <v>0</v>
      </c>
      <c r="N76" s="31">
        <f t="shared" si="23"/>
        <v>0</v>
      </c>
      <c r="O76" s="31">
        <f t="shared" si="23"/>
        <v>0</v>
      </c>
      <c r="P76" s="31">
        <f t="shared" si="23"/>
        <v>200</v>
      </c>
      <c r="Q76" s="31">
        <f t="shared" si="23"/>
        <v>1905</v>
      </c>
      <c r="R76" s="32"/>
      <c r="S76" s="135">
        <f>SUM(S77:S84)</f>
        <v>-1887</v>
      </c>
    </row>
    <row r="77" spans="1:19" s="51" customFormat="1" ht="15">
      <c r="A77" s="47"/>
      <c r="B77" s="48" t="s">
        <v>35</v>
      </c>
      <c r="C77" s="48"/>
      <c r="D77" s="48"/>
      <c r="E77" s="49"/>
      <c r="F77" s="95" t="s">
        <v>261</v>
      </c>
      <c r="G77" s="50"/>
      <c r="H77" s="50"/>
      <c r="I77" s="50"/>
      <c r="J77" s="50"/>
      <c r="K77" s="50">
        <v>280</v>
      </c>
      <c r="L77" s="50"/>
      <c r="M77" s="50"/>
      <c r="N77" s="50"/>
      <c r="O77" s="50"/>
      <c r="P77" s="50"/>
      <c r="Q77" s="38">
        <f aca="true" t="shared" si="24" ref="Q77:Q84">SUM(K77:P77)</f>
        <v>280</v>
      </c>
      <c r="R77" s="15"/>
      <c r="S77" s="133">
        <f aca="true" t="shared" si="25" ref="S77:S84">G77-Q77</f>
        <v>-280</v>
      </c>
    </row>
    <row r="78" spans="1:19" s="51" customFormat="1" ht="15">
      <c r="A78" s="47"/>
      <c r="B78" s="48" t="s">
        <v>86</v>
      </c>
      <c r="C78" s="48"/>
      <c r="D78" s="48"/>
      <c r="E78" s="49"/>
      <c r="F78" s="95" t="s">
        <v>262</v>
      </c>
      <c r="G78" s="50">
        <v>18</v>
      </c>
      <c r="H78" s="50">
        <v>18</v>
      </c>
      <c r="I78" s="50"/>
      <c r="J78" s="50"/>
      <c r="K78" s="50">
        <v>400</v>
      </c>
      <c r="L78" s="50">
        <v>580</v>
      </c>
      <c r="M78" s="50"/>
      <c r="N78" s="50"/>
      <c r="O78" s="50"/>
      <c r="P78" s="50"/>
      <c r="Q78" s="38">
        <f t="shared" si="24"/>
        <v>980</v>
      </c>
      <c r="R78" s="15"/>
      <c r="S78" s="133">
        <f t="shared" si="25"/>
        <v>-962</v>
      </c>
    </row>
    <row r="79" spans="1:19" s="51" customFormat="1" ht="15">
      <c r="A79" s="47"/>
      <c r="B79" s="48" t="s">
        <v>87</v>
      </c>
      <c r="C79" s="48"/>
      <c r="D79" s="48"/>
      <c r="E79" s="49"/>
      <c r="F79" s="95" t="s">
        <v>263</v>
      </c>
      <c r="G79" s="50"/>
      <c r="H79" s="50"/>
      <c r="I79" s="50"/>
      <c r="J79" s="50"/>
      <c r="K79" s="50">
        <v>120</v>
      </c>
      <c r="L79" s="50">
        <v>115</v>
      </c>
      <c r="M79" s="50"/>
      <c r="N79" s="50"/>
      <c r="O79" s="50"/>
      <c r="P79" s="50"/>
      <c r="Q79" s="38">
        <f t="shared" si="24"/>
        <v>235</v>
      </c>
      <c r="R79" s="15"/>
      <c r="S79" s="133">
        <f t="shared" si="25"/>
        <v>-235</v>
      </c>
    </row>
    <row r="80" spans="1:19" s="51" customFormat="1" ht="15">
      <c r="A80" s="47"/>
      <c r="B80" s="48" t="s">
        <v>88</v>
      </c>
      <c r="C80" s="48"/>
      <c r="D80" s="48"/>
      <c r="E80" s="49"/>
      <c r="F80" s="95" t="s">
        <v>264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38">
        <f t="shared" si="24"/>
        <v>0</v>
      </c>
      <c r="R80" s="15"/>
      <c r="S80" s="133">
        <f t="shared" si="25"/>
        <v>0</v>
      </c>
    </row>
    <row r="81" spans="1:19" s="51" customFormat="1" ht="15">
      <c r="A81" s="47"/>
      <c r="B81" s="48" t="s">
        <v>89</v>
      </c>
      <c r="C81" s="48"/>
      <c r="D81" s="48"/>
      <c r="E81" s="49"/>
      <c r="F81" s="95" t="s">
        <v>265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38">
        <f t="shared" si="24"/>
        <v>0</v>
      </c>
      <c r="R81" s="15"/>
      <c r="S81" s="133">
        <f t="shared" si="25"/>
        <v>0</v>
      </c>
    </row>
    <row r="82" spans="1:19" s="51" customFormat="1" ht="15">
      <c r="A82" s="47"/>
      <c r="B82" s="48" t="s">
        <v>90</v>
      </c>
      <c r="C82" s="48"/>
      <c r="D82" s="48"/>
      <c r="E82" s="49"/>
      <c r="F82" s="95" t="s">
        <v>266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38">
        <f t="shared" si="24"/>
        <v>0</v>
      </c>
      <c r="R82" s="15"/>
      <c r="S82" s="133">
        <f t="shared" si="25"/>
        <v>0</v>
      </c>
    </row>
    <row r="83" spans="1:19" s="51" customFormat="1" ht="15">
      <c r="A83" s="47"/>
      <c r="B83" s="48" t="s">
        <v>91</v>
      </c>
      <c r="C83" s="48"/>
      <c r="D83" s="48"/>
      <c r="E83" s="49"/>
      <c r="F83" s="95" t="s">
        <v>267</v>
      </c>
      <c r="G83" s="50"/>
      <c r="H83" s="50"/>
      <c r="I83" s="50"/>
      <c r="J83" s="50"/>
      <c r="K83" s="50"/>
      <c r="L83" s="50">
        <v>210</v>
      </c>
      <c r="M83" s="50"/>
      <c r="N83" s="50"/>
      <c r="O83" s="50"/>
      <c r="P83" s="50"/>
      <c r="Q83" s="38">
        <f t="shared" si="24"/>
        <v>210</v>
      </c>
      <c r="R83" s="15"/>
      <c r="S83" s="133">
        <f t="shared" si="25"/>
        <v>-210</v>
      </c>
    </row>
    <row r="84" spans="1:19" s="51" customFormat="1" ht="15">
      <c r="A84" s="47"/>
      <c r="B84" s="48" t="s">
        <v>51</v>
      </c>
      <c r="C84" s="48"/>
      <c r="D84" s="48"/>
      <c r="E84" s="49"/>
      <c r="F84" s="95" t="s">
        <v>268</v>
      </c>
      <c r="G84" s="50"/>
      <c r="H84" s="50"/>
      <c r="I84" s="50"/>
      <c r="J84" s="50"/>
      <c r="K84" s="50"/>
      <c r="L84" s="50"/>
      <c r="M84" s="50"/>
      <c r="N84" s="50"/>
      <c r="O84" s="50"/>
      <c r="P84" s="50">
        <v>200</v>
      </c>
      <c r="Q84" s="38">
        <f t="shared" si="24"/>
        <v>200</v>
      </c>
      <c r="R84" s="15"/>
      <c r="S84" s="133">
        <f t="shared" si="25"/>
        <v>-200</v>
      </c>
    </row>
    <row r="85" spans="1:19" s="51" customFormat="1" ht="15">
      <c r="A85" s="47"/>
      <c r="B85" s="48"/>
      <c r="C85" s="48"/>
      <c r="D85" s="48"/>
      <c r="E85" s="49"/>
      <c r="F85" s="95" t="s">
        <v>205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5"/>
      <c r="R85" s="15"/>
      <c r="S85" s="5"/>
    </row>
    <row r="86" spans="1:19" s="34" customFormat="1" ht="14.25">
      <c r="A86" s="28" t="s">
        <v>92</v>
      </c>
      <c r="B86" s="29"/>
      <c r="C86" s="29"/>
      <c r="D86" s="29"/>
      <c r="E86" s="30"/>
      <c r="F86" s="95" t="s">
        <v>269</v>
      </c>
      <c r="G86" s="31">
        <f aca="true" t="shared" si="26" ref="G86:Q86">G87+G88+G89+G92+G93+G103+G104</f>
        <v>380</v>
      </c>
      <c r="H86" s="31">
        <f t="shared" si="26"/>
        <v>0</v>
      </c>
      <c r="I86" s="31">
        <f t="shared" si="26"/>
        <v>370</v>
      </c>
      <c r="J86" s="31">
        <f t="shared" si="26"/>
        <v>0</v>
      </c>
      <c r="K86" s="31">
        <f t="shared" si="26"/>
        <v>1700</v>
      </c>
      <c r="L86" s="31">
        <f t="shared" si="26"/>
        <v>2248</v>
      </c>
      <c r="M86" s="31">
        <f t="shared" si="26"/>
        <v>0</v>
      </c>
      <c r="N86" s="31">
        <f t="shared" si="26"/>
        <v>0</v>
      </c>
      <c r="O86" s="31">
        <f t="shared" si="26"/>
        <v>0</v>
      </c>
      <c r="P86" s="31">
        <f t="shared" si="26"/>
        <v>45</v>
      </c>
      <c r="Q86" s="31">
        <f t="shared" si="26"/>
        <v>3993</v>
      </c>
      <c r="R86" s="32"/>
      <c r="S86" s="135">
        <f>S87+S88+S89+S92+S93+S103+S104</f>
        <v>-3613</v>
      </c>
    </row>
    <row r="87" spans="1:19" s="51" customFormat="1" ht="15">
      <c r="A87" s="47"/>
      <c r="B87" s="48" t="s">
        <v>35</v>
      </c>
      <c r="C87" s="48"/>
      <c r="D87" s="48"/>
      <c r="E87" s="49"/>
      <c r="F87" s="95" t="s">
        <v>270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38">
        <f>SUM(K87:P87)</f>
        <v>0</v>
      </c>
      <c r="R87" s="15"/>
      <c r="S87" s="133">
        <f>G87-Q87</f>
        <v>0</v>
      </c>
    </row>
    <row r="88" spans="1:19" s="51" customFormat="1" ht="15">
      <c r="A88" s="47"/>
      <c r="B88" s="48" t="s">
        <v>93</v>
      </c>
      <c r="C88" s="48"/>
      <c r="D88" s="48"/>
      <c r="E88" s="49"/>
      <c r="F88" s="95" t="s">
        <v>271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38">
        <f>SUM(K88:P88)</f>
        <v>0</v>
      </c>
      <c r="R88" s="15"/>
      <c r="S88" s="133">
        <f>G88-Q88</f>
        <v>0</v>
      </c>
    </row>
    <row r="89" spans="1:19" s="51" customFormat="1" ht="15">
      <c r="A89" s="35"/>
      <c r="B89" s="36" t="s">
        <v>94</v>
      </c>
      <c r="C89" s="36"/>
      <c r="D89" s="36"/>
      <c r="E89" s="37"/>
      <c r="F89" s="95" t="s">
        <v>272</v>
      </c>
      <c r="G89" s="38">
        <f aca="true" t="shared" si="27" ref="G89:Q89">SUM(G90:G91)</f>
        <v>0</v>
      </c>
      <c r="H89" s="38">
        <f t="shared" si="27"/>
        <v>0</v>
      </c>
      <c r="I89" s="38">
        <f t="shared" si="27"/>
        <v>0</v>
      </c>
      <c r="J89" s="38">
        <f t="shared" si="27"/>
        <v>0</v>
      </c>
      <c r="K89" s="38">
        <f t="shared" si="27"/>
        <v>800</v>
      </c>
      <c r="L89" s="38">
        <f t="shared" si="27"/>
        <v>42</v>
      </c>
      <c r="M89" s="38">
        <f t="shared" si="27"/>
        <v>0</v>
      </c>
      <c r="N89" s="38">
        <f t="shared" si="27"/>
        <v>0</v>
      </c>
      <c r="O89" s="38">
        <f t="shared" si="27"/>
        <v>0</v>
      </c>
      <c r="P89" s="38">
        <f t="shared" si="27"/>
        <v>0</v>
      </c>
      <c r="Q89" s="38">
        <f t="shared" si="27"/>
        <v>842</v>
      </c>
      <c r="R89" s="15"/>
      <c r="S89" s="135">
        <f>SUM(S90:S91)</f>
        <v>-842</v>
      </c>
    </row>
    <row r="90" spans="1:19" s="46" customFormat="1" ht="15">
      <c r="A90" s="40"/>
      <c r="B90" s="41"/>
      <c r="C90" s="41" t="s">
        <v>95</v>
      </c>
      <c r="D90" s="41"/>
      <c r="E90" s="42"/>
      <c r="F90" s="95" t="s">
        <v>273</v>
      </c>
      <c r="G90" s="50"/>
      <c r="H90" s="50"/>
      <c r="I90" s="50"/>
      <c r="J90" s="50"/>
      <c r="K90" s="50">
        <v>800</v>
      </c>
      <c r="L90" s="50">
        <v>42</v>
      </c>
      <c r="M90" s="50"/>
      <c r="N90" s="50"/>
      <c r="O90" s="50"/>
      <c r="P90" s="50"/>
      <c r="Q90" s="65">
        <f>SUM(K90:P90)</f>
        <v>842</v>
      </c>
      <c r="R90" s="53"/>
      <c r="S90" s="134">
        <f>G90-Q90</f>
        <v>-842</v>
      </c>
    </row>
    <row r="91" spans="1:19" s="46" customFormat="1" ht="15">
      <c r="A91" s="40"/>
      <c r="B91" s="41"/>
      <c r="C91" s="41" t="s">
        <v>96</v>
      </c>
      <c r="D91" s="41"/>
      <c r="E91" s="42"/>
      <c r="F91" s="95" t="s">
        <v>274</v>
      </c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65">
        <f>SUM(K91:P91)</f>
        <v>0</v>
      </c>
      <c r="R91" s="53"/>
      <c r="S91" s="134">
        <f>G91-Q91</f>
        <v>0</v>
      </c>
    </row>
    <row r="92" spans="1:19" s="51" customFormat="1" ht="15">
      <c r="A92" s="47"/>
      <c r="B92" s="48" t="s">
        <v>97</v>
      </c>
      <c r="C92" s="48"/>
      <c r="D92" s="48"/>
      <c r="E92" s="49"/>
      <c r="F92" s="95" t="s">
        <v>275</v>
      </c>
      <c r="G92" s="50"/>
      <c r="H92" s="50"/>
      <c r="I92" s="50"/>
      <c r="J92" s="50"/>
      <c r="K92" s="50">
        <v>900</v>
      </c>
      <c r="L92" s="50">
        <v>306</v>
      </c>
      <c r="M92" s="50"/>
      <c r="N92" s="50"/>
      <c r="O92" s="50"/>
      <c r="P92" s="50"/>
      <c r="Q92" s="38">
        <f>SUM(K92:P92)</f>
        <v>1206</v>
      </c>
      <c r="R92" s="15"/>
      <c r="S92" s="133">
        <f>G92-Q92</f>
        <v>-1206</v>
      </c>
    </row>
    <row r="93" spans="1:19" s="51" customFormat="1" ht="15">
      <c r="A93" s="35"/>
      <c r="B93" s="36" t="s">
        <v>98</v>
      </c>
      <c r="C93" s="36"/>
      <c r="D93" s="36"/>
      <c r="E93" s="37"/>
      <c r="F93" s="95" t="s">
        <v>276</v>
      </c>
      <c r="G93" s="38">
        <f aca="true" t="shared" si="28" ref="G93:Q93">G94+G98+G102</f>
        <v>380</v>
      </c>
      <c r="H93" s="38">
        <f t="shared" si="28"/>
        <v>0</v>
      </c>
      <c r="I93" s="38">
        <f t="shared" si="28"/>
        <v>370</v>
      </c>
      <c r="J93" s="38">
        <f t="shared" si="28"/>
        <v>0</v>
      </c>
      <c r="K93" s="38">
        <f t="shared" si="28"/>
        <v>0</v>
      </c>
      <c r="L93" s="38">
        <f t="shared" si="28"/>
        <v>1900</v>
      </c>
      <c r="M93" s="38">
        <f t="shared" si="28"/>
        <v>0</v>
      </c>
      <c r="N93" s="38">
        <f t="shared" si="28"/>
        <v>0</v>
      </c>
      <c r="O93" s="38">
        <f t="shared" si="28"/>
        <v>0</v>
      </c>
      <c r="P93" s="38">
        <f t="shared" si="28"/>
        <v>0</v>
      </c>
      <c r="Q93" s="38">
        <f t="shared" si="28"/>
        <v>1900</v>
      </c>
      <c r="R93" s="15"/>
      <c r="S93" s="135">
        <f>S94+S98+S102</f>
        <v>-1520</v>
      </c>
    </row>
    <row r="94" spans="1:19" s="46" customFormat="1" ht="14.25">
      <c r="A94" s="57"/>
      <c r="B94" s="58"/>
      <c r="C94" s="58" t="s">
        <v>99</v>
      </c>
      <c r="D94" s="58"/>
      <c r="E94" s="59"/>
      <c r="F94" s="95" t="s">
        <v>277</v>
      </c>
      <c r="G94" s="44">
        <f aca="true" t="shared" si="29" ref="G94:Q94">SUM(G95:G97)</f>
        <v>380</v>
      </c>
      <c r="H94" s="44">
        <f t="shared" si="29"/>
        <v>0</v>
      </c>
      <c r="I94" s="65">
        <f t="shared" si="29"/>
        <v>370</v>
      </c>
      <c r="J94" s="65">
        <f t="shared" si="29"/>
        <v>0</v>
      </c>
      <c r="K94" s="65">
        <f t="shared" si="29"/>
        <v>0</v>
      </c>
      <c r="L94" s="65">
        <f t="shared" si="29"/>
        <v>1900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1900</v>
      </c>
      <c r="R94" s="53"/>
      <c r="S94" s="136">
        <f>SUM(S95:S97)</f>
        <v>-1520</v>
      </c>
    </row>
    <row r="95" spans="1:19" s="64" customFormat="1" ht="15">
      <c r="A95" s="60"/>
      <c r="B95" s="61"/>
      <c r="C95" s="61"/>
      <c r="D95" s="61" t="s">
        <v>100</v>
      </c>
      <c r="E95" s="62"/>
      <c r="F95" s="95" t="s">
        <v>278</v>
      </c>
      <c r="G95" s="50">
        <v>380</v>
      </c>
      <c r="H95" s="50"/>
      <c r="I95" s="50">
        <v>370</v>
      </c>
      <c r="J95" s="50"/>
      <c r="K95" s="50"/>
      <c r="L95" s="50">
        <v>1900</v>
      </c>
      <c r="M95" s="50"/>
      <c r="N95" s="50"/>
      <c r="O95" s="50"/>
      <c r="P95" s="50"/>
      <c r="Q95" s="68">
        <f>SUM(K95:P95)</f>
        <v>1900</v>
      </c>
      <c r="R95" s="67"/>
      <c r="S95" s="137">
        <f>G95-Q95</f>
        <v>-1520</v>
      </c>
    </row>
    <row r="96" spans="1:19" s="64" customFormat="1" ht="15">
      <c r="A96" s="60"/>
      <c r="B96" s="61"/>
      <c r="C96" s="61"/>
      <c r="D96" s="61" t="s">
        <v>101</v>
      </c>
      <c r="E96" s="62"/>
      <c r="F96" s="95" t="s">
        <v>279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68">
        <f>SUM(K96:P96)</f>
        <v>0</v>
      </c>
      <c r="R96" s="67"/>
      <c r="S96" s="137">
        <f>G96-Q96</f>
        <v>0</v>
      </c>
    </row>
    <row r="97" spans="1:19" s="64" customFormat="1" ht="15">
      <c r="A97" s="60"/>
      <c r="B97" s="61"/>
      <c r="C97" s="61"/>
      <c r="D97" s="61" t="s">
        <v>102</v>
      </c>
      <c r="E97" s="62"/>
      <c r="F97" s="95" t="s">
        <v>280</v>
      </c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68">
        <f>SUM(K97:P97)</f>
        <v>0</v>
      </c>
      <c r="R97" s="67"/>
      <c r="S97" s="137">
        <f>G97-Q97</f>
        <v>0</v>
      </c>
    </row>
    <row r="98" spans="1:19" s="46" customFormat="1" ht="14.25">
      <c r="A98" s="57"/>
      <c r="B98" s="58"/>
      <c r="C98" s="58" t="s">
        <v>103</v>
      </c>
      <c r="D98" s="58"/>
      <c r="E98" s="59"/>
      <c r="F98" s="95" t="s">
        <v>281</v>
      </c>
      <c r="G98" s="44">
        <f aca="true" t="shared" si="30" ref="G98:Q98">SUM(G99:G101)</f>
        <v>0</v>
      </c>
      <c r="H98" s="44">
        <f t="shared" si="30"/>
        <v>0</v>
      </c>
      <c r="I98" s="65">
        <f t="shared" si="30"/>
        <v>0</v>
      </c>
      <c r="J98" s="65">
        <f t="shared" si="30"/>
        <v>0</v>
      </c>
      <c r="K98" s="65">
        <f t="shared" si="30"/>
        <v>0</v>
      </c>
      <c r="L98" s="65">
        <f t="shared" si="30"/>
        <v>0</v>
      </c>
      <c r="M98" s="65">
        <f t="shared" si="30"/>
        <v>0</v>
      </c>
      <c r="N98" s="65">
        <f t="shared" si="30"/>
        <v>0</v>
      </c>
      <c r="O98" s="65">
        <f t="shared" si="30"/>
        <v>0</v>
      </c>
      <c r="P98" s="65">
        <f t="shared" si="30"/>
        <v>0</v>
      </c>
      <c r="Q98" s="65">
        <f t="shared" si="30"/>
        <v>0</v>
      </c>
      <c r="R98" s="53"/>
      <c r="S98" s="136">
        <f>SUM(S99:S101)</f>
        <v>0</v>
      </c>
    </row>
    <row r="99" spans="1:19" s="64" customFormat="1" ht="15">
      <c r="A99" s="60"/>
      <c r="B99" s="61"/>
      <c r="C99" s="61"/>
      <c r="D99" s="61" t="s">
        <v>104</v>
      </c>
      <c r="E99" s="62"/>
      <c r="F99" s="95" t="s">
        <v>282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68">
        <f aca="true" t="shared" si="31" ref="Q99:Q104">SUM(K99:P99)</f>
        <v>0</v>
      </c>
      <c r="R99" s="67"/>
      <c r="S99" s="137">
        <f aca="true" t="shared" si="32" ref="S99:S104">G99-Q99</f>
        <v>0</v>
      </c>
    </row>
    <row r="100" spans="1:19" s="64" customFormat="1" ht="15">
      <c r="A100" s="60"/>
      <c r="B100" s="61"/>
      <c r="C100" s="61"/>
      <c r="D100" s="61" t="s">
        <v>105</v>
      </c>
      <c r="E100" s="62"/>
      <c r="F100" s="95" t="s">
        <v>283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68">
        <f t="shared" si="31"/>
        <v>0</v>
      </c>
      <c r="R100" s="67"/>
      <c r="S100" s="137">
        <f t="shared" si="32"/>
        <v>0</v>
      </c>
    </row>
    <row r="101" spans="1:19" s="64" customFormat="1" ht="15">
      <c r="A101" s="60"/>
      <c r="B101" s="61"/>
      <c r="C101" s="61"/>
      <c r="D101" s="61" t="s">
        <v>106</v>
      </c>
      <c r="E101" s="62"/>
      <c r="F101" s="95" t="s">
        <v>284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68">
        <f t="shared" si="31"/>
        <v>0</v>
      </c>
      <c r="R101" s="67"/>
      <c r="S101" s="137">
        <f t="shared" si="32"/>
        <v>0</v>
      </c>
    </row>
    <row r="102" spans="1:19" s="46" customFormat="1" ht="15">
      <c r="A102" s="40"/>
      <c r="B102" s="41"/>
      <c r="C102" s="41" t="s">
        <v>107</v>
      </c>
      <c r="D102" s="41"/>
      <c r="E102" s="42"/>
      <c r="F102" s="95" t="s">
        <v>285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65">
        <f t="shared" si="31"/>
        <v>0</v>
      </c>
      <c r="R102" s="53"/>
      <c r="S102" s="134">
        <f t="shared" si="32"/>
        <v>0</v>
      </c>
    </row>
    <row r="103" spans="1:19" s="51" customFormat="1" ht="15">
      <c r="A103" s="47"/>
      <c r="B103" s="48" t="s">
        <v>108</v>
      </c>
      <c r="C103" s="48"/>
      <c r="D103" s="48"/>
      <c r="E103" s="49"/>
      <c r="F103" s="95" t="s">
        <v>286</v>
      </c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38">
        <f t="shared" si="31"/>
        <v>0</v>
      </c>
      <c r="R103" s="15"/>
      <c r="S103" s="133">
        <f t="shared" si="32"/>
        <v>0</v>
      </c>
    </row>
    <row r="104" spans="1:19" s="51" customFormat="1" ht="15">
      <c r="A104" s="47"/>
      <c r="B104" s="48" t="s">
        <v>109</v>
      </c>
      <c r="C104" s="48"/>
      <c r="D104" s="48"/>
      <c r="E104" s="49"/>
      <c r="F104" s="95" t="s">
        <v>287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>
        <v>45</v>
      </c>
      <c r="Q104" s="38">
        <f t="shared" si="31"/>
        <v>45</v>
      </c>
      <c r="R104" s="15"/>
      <c r="S104" s="133">
        <f t="shared" si="32"/>
        <v>-45</v>
      </c>
    </row>
    <row r="105" spans="1:19" ht="16.5" customHeight="1">
      <c r="A105" s="54"/>
      <c r="B105" s="152" t="s">
        <v>406</v>
      </c>
      <c r="C105" s="152"/>
      <c r="D105" s="152"/>
      <c r="E105" s="152"/>
      <c r="F105" s="95" t="s">
        <v>205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3"/>
      <c r="R105" s="53"/>
      <c r="S105" s="5"/>
    </row>
    <row r="106" spans="1:19" s="34" customFormat="1" ht="14.25">
      <c r="A106" s="28" t="s">
        <v>110</v>
      </c>
      <c r="B106" s="29"/>
      <c r="C106" s="29"/>
      <c r="D106" s="29"/>
      <c r="E106" s="30"/>
      <c r="F106" s="95" t="s">
        <v>288</v>
      </c>
      <c r="G106" s="31">
        <f aca="true" t="shared" si="33" ref="G106:Q106">G107+G108+G109+G115</f>
        <v>0</v>
      </c>
      <c r="H106" s="31">
        <f t="shared" si="33"/>
        <v>0</v>
      </c>
      <c r="I106" s="31">
        <f t="shared" si="33"/>
        <v>0</v>
      </c>
      <c r="J106" s="31">
        <f t="shared" si="33"/>
        <v>0</v>
      </c>
      <c r="K106" s="31">
        <f t="shared" si="33"/>
        <v>720</v>
      </c>
      <c r="L106" s="31">
        <f t="shared" si="33"/>
        <v>2190</v>
      </c>
      <c r="M106" s="31">
        <f t="shared" si="33"/>
        <v>58</v>
      </c>
      <c r="N106" s="31">
        <f t="shared" si="33"/>
        <v>0</v>
      </c>
      <c r="O106" s="31">
        <f t="shared" si="33"/>
        <v>0</v>
      </c>
      <c r="P106" s="31">
        <f t="shared" si="33"/>
        <v>10</v>
      </c>
      <c r="Q106" s="31">
        <f t="shared" si="33"/>
        <v>2978</v>
      </c>
      <c r="R106" s="32"/>
      <c r="S106" s="135">
        <f>S107+S108+S109+S115</f>
        <v>-2978</v>
      </c>
    </row>
    <row r="107" spans="1:19" s="51" customFormat="1" ht="15">
      <c r="A107" s="47"/>
      <c r="B107" s="48" t="s">
        <v>35</v>
      </c>
      <c r="C107" s="48"/>
      <c r="D107" s="48"/>
      <c r="E107" s="49"/>
      <c r="F107" s="95" t="s">
        <v>289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38">
        <f>SUM(K107:P107)</f>
        <v>0</v>
      </c>
      <c r="R107" s="15"/>
      <c r="S107" s="133">
        <f>G107-Q107</f>
        <v>0</v>
      </c>
    </row>
    <row r="108" spans="1:19" s="51" customFormat="1" ht="15">
      <c r="A108" s="47"/>
      <c r="B108" s="48" t="s">
        <v>111</v>
      </c>
      <c r="C108" s="48"/>
      <c r="D108" s="48"/>
      <c r="E108" s="49"/>
      <c r="F108" s="95" t="s">
        <v>290</v>
      </c>
      <c r="G108" s="50"/>
      <c r="H108" s="50"/>
      <c r="I108" s="50"/>
      <c r="J108" s="50"/>
      <c r="K108" s="50">
        <v>700</v>
      </c>
      <c r="L108" s="50">
        <v>1650</v>
      </c>
      <c r="M108" s="50">
        <v>58</v>
      </c>
      <c r="N108" s="50"/>
      <c r="O108" s="50"/>
      <c r="P108" s="50">
        <v>10</v>
      </c>
      <c r="Q108" s="38">
        <f>SUM(K108:P108)</f>
        <v>2418</v>
      </c>
      <c r="R108" s="15"/>
      <c r="S108" s="133">
        <f>G108-Q108</f>
        <v>-2418</v>
      </c>
    </row>
    <row r="109" spans="1:19" s="51" customFormat="1" ht="15">
      <c r="A109" s="35"/>
      <c r="B109" s="36" t="s">
        <v>112</v>
      </c>
      <c r="C109" s="36"/>
      <c r="D109" s="36"/>
      <c r="E109" s="37"/>
      <c r="F109" s="95" t="s">
        <v>291</v>
      </c>
      <c r="G109" s="38">
        <f aca="true" t="shared" si="34" ref="G109:Q109">SUM(G110:G114)</f>
        <v>0</v>
      </c>
      <c r="H109" s="38">
        <f t="shared" si="34"/>
        <v>0</v>
      </c>
      <c r="I109" s="38">
        <f t="shared" si="34"/>
        <v>0</v>
      </c>
      <c r="J109" s="38">
        <f t="shared" si="34"/>
        <v>0</v>
      </c>
      <c r="K109" s="38">
        <f t="shared" si="34"/>
        <v>20</v>
      </c>
      <c r="L109" s="38">
        <f t="shared" si="34"/>
        <v>540</v>
      </c>
      <c r="M109" s="38">
        <f t="shared" si="34"/>
        <v>0</v>
      </c>
      <c r="N109" s="38">
        <f t="shared" si="34"/>
        <v>0</v>
      </c>
      <c r="O109" s="38">
        <f t="shared" si="34"/>
        <v>0</v>
      </c>
      <c r="P109" s="38">
        <f t="shared" si="34"/>
        <v>0</v>
      </c>
      <c r="Q109" s="38">
        <f t="shared" si="34"/>
        <v>560</v>
      </c>
      <c r="R109" s="15"/>
      <c r="S109" s="135">
        <f>SUM(S110:S114)</f>
        <v>-560</v>
      </c>
    </row>
    <row r="110" spans="1:19" s="46" customFormat="1" ht="15">
      <c r="A110" s="40"/>
      <c r="B110" s="41"/>
      <c r="C110" s="41" t="s">
        <v>113</v>
      </c>
      <c r="D110" s="41"/>
      <c r="E110" s="42"/>
      <c r="F110" s="95" t="s">
        <v>292</v>
      </c>
      <c r="G110" s="50"/>
      <c r="H110" s="50"/>
      <c r="I110" s="50"/>
      <c r="J110" s="50"/>
      <c r="K110" s="50">
        <v>20</v>
      </c>
      <c r="L110" s="50">
        <v>80</v>
      </c>
      <c r="M110" s="50"/>
      <c r="N110" s="50"/>
      <c r="O110" s="50"/>
      <c r="P110" s="50"/>
      <c r="Q110" s="65">
        <f aca="true" t="shared" si="35" ref="Q110:Q115">SUM(K110:P110)</f>
        <v>100</v>
      </c>
      <c r="R110" s="53"/>
      <c r="S110" s="134">
        <f aca="true" t="shared" si="36" ref="S110:S115">G110-Q110</f>
        <v>-100</v>
      </c>
    </row>
    <row r="111" spans="1:19" s="46" customFormat="1" ht="15">
      <c r="A111" s="40"/>
      <c r="B111" s="41"/>
      <c r="C111" s="41" t="s">
        <v>114</v>
      </c>
      <c r="D111" s="41"/>
      <c r="E111" s="42"/>
      <c r="F111" s="95" t="s">
        <v>293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65">
        <f t="shared" si="35"/>
        <v>0</v>
      </c>
      <c r="R111" s="53"/>
      <c r="S111" s="134">
        <f t="shared" si="36"/>
        <v>0</v>
      </c>
    </row>
    <row r="112" spans="1:19" s="46" customFormat="1" ht="15">
      <c r="A112" s="40"/>
      <c r="B112" s="41"/>
      <c r="C112" s="41" t="s">
        <v>115</v>
      </c>
      <c r="D112" s="41"/>
      <c r="E112" s="42"/>
      <c r="F112" s="95" t="s">
        <v>294</v>
      </c>
      <c r="G112" s="50"/>
      <c r="H112" s="50"/>
      <c r="I112" s="50"/>
      <c r="J112" s="50"/>
      <c r="K112" s="50"/>
      <c r="L112" s="50">
        <v>460</v>
      </c>
      <c r="M112" s="50"/>
      <c r="N112" s="50"/>
      <c r="O112" s="50"/>
      <c r="P112" s="50"/>
      <c r="Q112" s="65">
        <f t="shared" si="35"/>
        <v>460</v>
      </c>
      <c r="R112" s="53"/>
      <c r="S112" s="134">
        <f t="shared" si="36"/>
        <v>-460</v>
      </c>
    </row>
    <row r="113" spans="1:19" s="46" customFormat="1" ht="15">
      <c r="A113" s="40"/>
      <c r="B113" s="41"/>
      <c r="C113" s="41" t="s">
        <v>116</v>
      </c>
      <c r="D113" s="41"/>
      <c r="E113" s="42"/>
      <c r="F113" s="95" t="s">
        <v>295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65">
        <f t="shared" si="35"/>
        <v>0</v>
      </c>
      <c r="R113" s="53"/>
      <c r="S113" s="134">
        <f t="shared" si="36"/>
        <v>0</v>
      </c>
    </row>
    <row r="114" spans="1:19" s="46" customFormat="1" ht="15">
      <c r="A114" s="40"/>
      <c r="B114" s="41"/>
      <c r="C114" s="41" t="s">
        <v>117</v>
      </c>
      <c r="D114" s="41"/>
      <c r="E114" s="42"/>
      <c r="F114" s="95" t="s">
        <v>296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65">
        <f t="shared" si="35"/>
        <v>0</v>
      </c>
      <c r="R114" s="53"/>
      <c r="S114" s="134">
        <f t="shared" si="36"/>
        <v>0</v>
      </c>
    </row>
    <row r="115" spans="1:19" s="51" customFormat="1" ht="15">
      <c r="A115" s="47"/>
      <c r="B115" s="48" t="s">
        <v>51</v>
      </c>
      <c r="C115" s="48"/>
      <c r="D115" s="48"/>
      <c r="E115" s="49"/>
      <c r="F115" s="95" t="s">
        <v>297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38">
        <f t="shared" si="35"/>
        <v>0</v>
      </c>
      <c r="R115" s="15"/>
      <c r="S115" s="133">
        <f t="shared" si="36"/>
        <v>0</v>
      </c>
    </row>
    <row r="116" spans="1:19" ht="14.25">
      <c r="A116" s="54"/>
      <c r="B116" s="6"/>
      <c r="E116" s="55"/>
      <c r="F116" s="95" t="s">
        <v>205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3"/>
      <c r="R116" s="53"/>
      <c r="S116" s="5"/>
    </row>
    <row r="117" spans="1:19" s="34" customFormat="1" ht="14.25">
      <c r="A117" s="28" t="s">
        <v>118</v>
      </c>
      <c r="B117" s="29"/>
      <c r="C117" s="29"/>
      <c r="D117" s="29"/>
      <c r="E117" s="30"/>
      <c r="F117" s="95" t="s">
        <v>298</v>
      </c>
      <c r="G117" s="31">
        <f aca="true" t="shared" si="37" ref="G117:Q117">G118+G119+G120+G123+G126</f>
        <v>2252</v>
      </c>
      <c r="H117" s="31">
        <f t="shared" si="37"/>
        <v>2252</v>
      </c>
      <c r="I117" s="31">
        <f t="shared" si="37"/>
        <v>0</v>
      </c>
      <c r="J117" s="31">
        <f t="shared" si="37"/>
        <v>0</v>
      </c>
      <c r="K117" s="31">
        <f t="shared" si="37"/>
        <v>0</v>
      </c>
      <c r="L117" s="31">
        <f t="shared" si="37"/>
        <v>1912</v>
      </c>
      <c r="M117" s="31">
        <f t="shared" si="37"/>
        <v>0</v>
      </c>
      <c r="N117" s="31">
        <f t="shared" si="37"/>
        <v>0</v>
      </c>
      <c r="O117" s="31">
        <f t="shared" si="37"/>
        <v>0</v>
      </c>
      <c r="P117" s="31">
        <f t="shared" si="37"/>
        <v>600</v>
      </c>
      <c r="Q117" s="31">
        <f t="shared" si="37"/>
        <v>2512</v>
      </c>
      <c r="R117" s="32"/>
      <c r="S117" s="135">
        <f>S118+S119+S120+S123+S126</f>
        <v>-260</v>
      </c>
    </row>
    <row r="118" spans="1:19" s="51" customFormat="1" ht="15">
      <c r="A118" s="47"/>
      <c r="B118" s="48" t="s">
        <v>35</v>
      </c>
      <c r="C118" s="48"/>
      <c r="D118" s="48"/>
      <c r="E118" s="49"/>
      <c r="F118" s="95" t="s">
        <v>299</v>
      </c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38">
        <f>SUM(K118:P118)</f>
        <v>0</v>
      </c>
      <c r="R118" s="15"/>
      <c r="S118" s="133">
        <f>G118-Q118</f>
        <v>0</v>
      </c>
    </row>
    <row r="119" spans="1:19" s="51" customFormat="1" ht="15">
      <c r="A119" s="47"/>
      <c r="B119" s="48" t="s">
        <v>119</v>
      </c>
      <c r="C119" s="48"/>
      <c r="D119" s="48"/>
      <c r="E119" s="49"/>
      <c r="F119" s="95" t="s">
        <v>300</v>
      </c>
      <c r="G119" s="50"/>
      <c r="H119" s="50"/>
      <c r="I119" s="50"/>
      <c r="J119" s="50"/>
      <c r="K119" s="50"/>
      <c r="L119" s="50"/>
      <c r="M119" s="50"/>
      <c r="N119" s="50"/>
      <c r="O119" s="50"/>
      <c r="P119" s="50">
        <v>600</v>
      </c>
      <c r="Q119" s="38">
        <f>SUM(K119:P119)</f>
        <v>600</v>
      </c>
      <c r="R119" s="15"/>
      <c r="S119" s="133">
        <f>G119-Q119</f>
        <v>-600</v>
      </c>
    </row>
    <row r="120" spans="1:19" s="51" customFormat="1" ht="15">
      <c r="A120" s="35"/>
      <c r="B120" s="36" t="s">
        <v>120</v>
      </c>
      <c r="C120" s="36"/>
      <c r="D120" s="36"/>
      <c r="E120" s="37"/>
      <c r="F120" s="95" t="s">
        <v>301</v>
      </c>
      <c r="G120" s="38">
        <f aca="true" t="shared" si="38" ref="G120:Q120">SUM(G121:G122)</f>
        <v>2200</v>
      </c>
      <c r="H120" s="38">
        <f t="shared" si="38"/>
        <v>2200</v>
      </c>
      <c r="I120" s="38">
        <f t="shared" si="38"/>
        <v>0</v>
      </c>
      <c r="J120" s="38">
        <f t="shared" si="38"/>
        <v>0</v>
      </c>
      <c r="K120" s="38">
        <f t="shared" si="38"/>
        <v>0</v>
      </c>
      <c r="L120" s="38">
        <f t="shared" si="38"/>
        <v>1865</v>
      </c>
      <c r="M120" s="38">
        <f t="shared" si="38"/>
        <v>0</v>
      </c>
      <c r="N120" s="38">
        <f t="shared" si="38"/>
        <v>0</v>
      </c>
      <c r="O120" s="38">
        <f t="shared" si="38"/>
        <v>0</v>
      </c>
      <c r="P120" s="38">
        <f t="shared" si="38"/>
        <v>0</v>
      </c>
      <c r="Q120" s="38">
        <f t="shared" si="38"/>
        <v>1865</v>
      </c>
      <c r="R120" s="15"/>
      <c r="S120" s="135">
        <f>SUM(S121:S122)</f>
        <v>335</v>
      </c>
    </row>
    <row r="121" spans="1:19" s="46" customFormat="1" ht="15">
      <c r="A121" s="40"/>
      <c r="B121" s="41"/>
      <c r="C121" s="41" t="s">
        <v>121</v>
      </c>
      <c r="D121" s="41"/>
      <c r="E121" s="42"/>
      <c r="F121" s="95" t="s">
        <v>302</v>
      </c>
      <c r="G121" s="50">
        <v>2200</v>
      </c>
      <c r="H121" s="50">
        <v>2200</v>
      </c>
      <c r="I121" s="50"/>
      <c r="J121" s="50"/>
      <c r="K121" s="50"/>
      <c r="L121" s="50">
        <v>465</v>
      </c>
      <c r="M121" s="50"/>
      <c r="N121" s="50"/>
      <c r="O121" s="50"/>
      <c r="P121" s="50"/>
      <c r="Q121" s="65">
        <f>SUM(K121:P121)</f>
        <v>465</v>
      </c>
      <c r="R121" s="53"/>
      <c r="S121" s="134">
        <f>G121-Q121</f>
        <v>1735</v>
      </c>
    </row>
    <row r="122" spans="1:19" s="46" customFormat="1" ht="15">
      <c r="A122" s="40"/>
      <c r="B122" s="41"/>
      <c r="C122" s="41" t="s">
        <v>122</v>
      </c>
      <c r="D122" s="41"/>
      <c r="E122" s="42"/>
      <c r="F122" s="95" t="s">
        <v>303</v>
      </c>
      <c r="G122" s="50"/>
      <c r="H122" s="50"/>
      <c r="I122" s="50"/>
      <c r="J122" s="50"/>
      <c r="K122" s="50"/>
      <c r="L122" s="50">
        <v>1400</v>
      </c>
      <c r="M122" s="50"/>
      <c r="N122" s="50"/>
      <c r="O122" s="50"/>
      <c r="P122" s="50"/>
      <c r="Q122" s="65">
        <f>SUM(K122:P122)</f>
        <v>1400</v>
      </c>
      <c r="R122" s="53"/>
      <c r="S122" s="134">
        <f>G122-Q122</f>
        <v>-1400</v>
      </c>
    </row>
    <row r="123" spans="1:19" s="51" customFormat="1" ht="15">
      <c r="A123" s="35"/>
      <c r="B123" s="36" t="s">
        <v>123</v>
      </c>
      <c r="C123" s="36"/>
      <c r="D123" s="36"/>
      <c r="E123" s="37"/>
      <c r="F123" s="95" t="s">
        <v>304</v>
      </c>
      <c r="G123" s="38">
        <f aca="true" t="shared" si="39" ref="G123:Q123">SUM(G124:G125)</f>
        <v>52</v>
      </c>
      <c r="H123" s="38">
        <f t="shared" si="39"/>
        <v>52</v>
      </c>
      <c r="I123" s="38">
        <f t="shared" si="39"/>
        <v>0</v>
      </c>
      <c r="J123" s="38">
        <f t="shared" si="39"/>
        <v>0</v>
      </c>
      <c r="K123" s="38">
        <f t="shared" si="39"/>
        <v>0</v>
      </c>
      <c r="L123" s="38">
        <f t="shared" si="39"/>
        <v>47</v>
      </c>
      <c r="M123" s="38">
        <f t="shared" si="39"/>
        <v>0</v>
      </c>
      <c r="N123" s="38">
        <f t="shared" si="39"/>
        <v>0</v>
      </c>
      <c r="O123" s="38">
        <f t="shared" si="39"/>
        <v>0</v>
      </c>
      <c r="P123" s="38">
        <f t="shared" si="39"/>
        <v>0</v>
      </c>
      <c r="Q123" s="38">
        <f t="shared" si="39"/>
        <v>47</v>
      </c>
      <c r="R123" s="15"/>
      <c r="S123" s="135">
        <f>SUM(S124:S125)</f>
        <v>5</v>
      </c>
    </row>
    <row r="124" spans="1:19" s="46" customFormat="1" ht="15">
      <c r="A124" s="40"/>
      <c r="B124" s="41"/>
      <c r="C124" s="41" t="s">
        <v>124</v>
      </c>
      <c r="D124" s="41"/>
      <c r="E124" s="42"/>
      <c r="F124" s="95" t="s">
        <v>305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65">
        <f>SUM(K124:P124)</f>
        <v>0</v>
      </c>
      <c r="R124" s="53"/>
      <c r="S124" s="134">
        <f>G124-Q124</f>
        <v>0</v>
      </c>
    </row>
    <row r="125" spans="1:19" s="46" customFormat="1" ht="15">
      <c r="A125" s="40"/>
      <c r="B125" s="41"/>
      <c r="C125" s="41" t="s">
        <v>125</v>
      </c>
      <c r="D125" s="41"/>
      <c r="E125" s="42"/>
      <c r="F125" s="95" t="s">
        <v>306</v>
      </c>
      <c r="G125" s="50">
        <v>52</v>
      </c>
      <c r="H125" s="50">
        <v>52</v>
      </c>
      <c r="I125" s="50"/>
      <c r="J125" s="50"/>
      <c r="K125" s="50"/>
      <c r="L125" s="50">
        <v>47</v>
      </c>
      <c r="M125" s="50"/>
      <c r="N125" s="50"/>
      <c r="O125" s="50"/>
      <c r="P125" s="50"/>
      <c r="Q125" s="65">
        <f>SUM(K125:P125)</f>
        <v>47</v>
      </c>
      <c r="R125" s="53"/>
      <c r="S125" s="134">
        <f>G125-Q125</f>
        <v>5</v>
      </c>
    </row>
    <row r="126" spans="1:19" s="51" customFormat="1" ht="15">
      <c r="A126" s="47"/>
      <c r="B126" s="48" t="s">
        <v>51</v>
      </c>
      <c r="C126" s="48"/>
      <c r="D126" s="48"/>
      <c r="E126" s="49"/>
      <c r="F126" s="95" t="s">
        <v>307</v>
      </c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38">
        <f>SUM(K126:P126)</f>
        <v>0</v>
      </c>
      <c r="R126" s="15"/>
      <c r="S126" s="133">
        <f>G126-Q126</f>
        <v>0</v>
      </c>
    </row>
    <row r="127" spans="1:19" ht="14.25">
      <c r="A127" s="54"/>
      <c r="B127" s="6"/>
      <c r="E127" s="55"/>
      <c r="F127" s="95" t="s">
        <v>205</v>
      </c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3"/>
      <c r="R127" s="53"/>
      <c r="S127" s="5"/>
    </row>
    <row r="128" spans="1:19" s="34" customFormat="1" ht="14.25">
      <c r="A128" s="28" t="s">
        <v>126</v>
      </c>
      <c r="B128" s="29"/>
      <c r="C128" s="29"/>
      <c r="D128" s="29"/>
      <c r="E128" s="30"/>
      <c r="F128" s="95" t="s">
        <v>308</v>
      </c>
      <c r="G128" s="31">
        <f aca="true" t="shared" si="40" ref="G128:Q128">G129+G130+G131+G137+G138+G139</f>
        <v>311</v>
      </c>
      <c r="H128" s="31">
        <f t="shared" si="40"/>
        <v>311</v>
      </c>
      <c r="I128" s="31">
        <f t="shared" si="40"/>
        <v>0</v>
      </c>
      <c r="J128" s="31">
        <f t="shared" si="40"/>
        <v>0</v>
      </c>
      <c r="K128" s="31">
        <f t="shared" si="40"/>
        <v>100</v>
      </c>
      <c r="L128" s="31">
        <f t="shared" si="40"/>
        <v>1599</v>
      </c>
      <c r="M128" s="31">
        <f t="shared" si="40"/>
        <v>0</v>
      </c>
      <c r="N128" s="31">
        <f t="shared" si="40"/>
        <v>0</v>
      </c>
      <c r="O128" s="31">
        <f t="shared" si="40"/>
        <v>0</v>
      </c>
      <c r="P128" s="31">
        <f t="shared" si="40"/>
        <v>0</v>
      </c>
      <c r="Q128" s="31">
        <f t="shared" si="40"/>
        <v>1699</v>
      </c>
      <c r="R128" s="32"/>
      <c r="S128" s="135">
        <f>S129+S130+S131+S137+S138+S139</f>
        <v>-1388</v>
      </c>
    </row>
    <row r="129" spans="1:19" s="51" customFormat="1" ht="15">
      <c r="A129" s="47"/>
      <c r="B129" s="48" t="s">
        <v>35</v>
      </c>
      <c r="C129" s="48"/>
      <c r="D129" s="48"/>
      <c r="E129" s="49"/>
      <c r="F129" s="95" t="s">
        <v>309</v>
      </c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38">
        <f>SUM(K129:P129)</f>
        <v>0</v>
      </c>
      <c r="R129" s="15"/>
      <c r="S129" s="133">
        <f>G129-Q129</f>
        <v>0</v>
      </c>
    </row>
    <row r="130" spans="1:19" s="51" customFormat="1" ht="15">
      <c r="A130" s="47"/>
      <c r="B130" s="48" t="s">
        <v>127</v>
      </c>
      <c r="C130" s="48"/>
      <c r="D130" s="48"/>
      <c r="E130" s="49"/>
      <c r="F130" s="95" t="s">
        <v>310</v>
      </c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38">
        <f>SUM(K130:P130)</f>
        <v>0</v>
      </c>
      <c r="R130" s="15"/>
      <c r="S130" s="133">
        <f>G130-Q130</f>
        <v>0</v>
      </c>
    </row>
    <row r="131" spans="1:19" s="51" customFormat="1" ht="15">
      <c r="A131" s="35"/>
      <c r="B131" s="36" t="s">
        <v>128</v>
      </c>
      <c r="C131" s="36"/>
      <c r="D131" s="36"/>
      <c r="E131" s="37"/>
      <c r="F131" s="95" t="s">
        <v>311</v>
      </c>
      <c r="G131" s="38">
        <f aca="true" t="shared" si="41" ref="G131:Q131">SUM(G132:G136)</f>
        <v>0</v>
      </c>
      <c r="H131" s="38">
        <f t="shared" si="41"/>
        <v>0</v>
      </c>
      <c r="I131" s="38">
        <f t="shared" si="41"/>
        <v>0</v>
      </c>
      <c r="J131" s="38">
        <f t="shared" si="41"/>
        <v>0</v>
      </c>
      <c r="K131" s="38">
        <f t="shared" si="41"/>
        <v>0</v>
      </c>
      <c r="L131" s="38">
        <f t="shared" si="41"/>
        <v>885</v>
      </c>
      <c r="M131" s="38">
        <f t="shared" si="41"/>
        <v>0</v>
      </c>
      <c r="N131" s="38">
        <f t="shared" si="41"/>
        <v>0</v>
      </c>
      <c r="O131" s="38">
        <f t="shared" si="41"/>
        <v>0</v>
      </c>
      <c r="P131" s="38">
        <f t="shared" si="41"/>
        <v>0</v>
      </c>
      <c r="Q131" s="38">
        <f t="shared" si="41"/>
        <v>885</v>
      </c>
      <c r="R131" s="15"/>
      <c r="S131" s="135">
        <f>SUM(S132:S136)</f>
        <v>-885</v>
      </c>
    </row>
    <row r="132" spans="1:19" s="46" customFormat="1" ht="15">
      <c r="A132" s="40"/>
      <c r="B132" s="41"/>
      <c r="C132" s="41" t="s">
        <v>69</v>
      </c>
      <c r="D132" s="41"/>
      <c r="E132" s="42"/>
      <c r="F132" s="95" t="s">
        <v>312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65">
        <f aca="true" t="shared" si="42" ref="Q132:Q139">SUM(K132:P132)</f>
        <v>0</v>
      </c>
      <c r="R132" s="53"/>
      <c r="S132" s="134">
        <f aca="true" t="shared" si="43" ref="S132:S139">G132-Q132</f>
        <v>0</v>
      </c>
    </row>
    <row r="133" spans="1:19" s="46" customFormat="1" ht="15">
      <c r="A133" s="40"/>
      <c r="B133" s="41"/>
      <c r="C133" s="41" t="s">
        <v>129</v>
      </c>
      <c r="D133" s="41"/>
      <c r="E133" s="42"/>
      <c r="F133" s="95" t="s">
        <v>313</v>
      </c>
      <c r="G133" s="50"/>
      <c r="H133" s="50"/>
      <c r="I133" s="50"/>
      <c r="J133" s="50"/>
      <c r="K133" s="50"/>
      <c r="L133" s="50">
        <v>85</v>
      </c>
      <c r="M133" s="50"/>
      <c r="N133" s="50"/>
      <c r="O133" s="50"/>
      <c r="P133" s="50"/>
      <c r="Q133" s="65">
        <f t="shared" si="42"/>
        <v>85</v>
      </c>
      <c r="R133" s="53"/>
      <c r="S133" s="134">
        <f t="shared" si="43"/>
        <v>-85</v>
      </c>
    </row>
    <row r="134" spans="1:19" s="46" customFormat="1" ht="15">
      <c r="A134" s="40"/>
      <c r="B134" s="41"/>
      <c r="C134" s="41" t="s">
        <v>130</v>
      </c>
      <c r="D134" s="41"/>
      <c r="E134" s="42"/>
      <c r="F134" s="95" t="s">
        <v>314</v>
      </c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65">
        <f t="shared" si="42"/>
        <v>0</v>
      </c>
      <c r="R134" s="53"/>
      <c r="S134" s="134">
        <f t="shared" si="43"/>
        <v>0</v>
      </c>
    </row>
    <row r="135" spans="1:19" s="46" customFormat="1" ht="15">
      <c r="A135" s="40"/>
      <c r="B135" s="41"/>
      <c r="C135" s="41" t="s">
        <v>131</v>
      </c>
      <c r="D135" s="41"/>
      <c r="E135" s="42"/>
      <c r="F135" s="95" t="s">
        <v>315</v>
      </c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65">
        <f t="shared" si="42"/>
        <v>0</v>
      </c>
      <c r="R135" s="53"/>
      <c r="S135" s="134">
        <f t="shared" si="43"/>
        <v>0</v>
      </c>
    </row>
    <row r="136" spans="1:19" s="46" customFormat="1" ht="15">
      <c r="A136" s="40"/>
      <c r="B136" s="41"/>
      <c r="C136" s="41" t="s">
        <v>132</v>
      </c>
      <c r="D136" s="41"/>
      <c r="E136" s="42"/>
      <c r="F136" s="95" t="s">
        <v>316</v>
      </c>
      <c r="G136" s="50"/>
      <c r="H136" s="50"/>
      <c r="I136" s="50"/>
      <c r="J136" s="50"/>
      <c r="K136" s="50"/>
      <c r="L136" s="50">
        <v>800</v>
      </c>
      <c r="M136" s="50"/>
      <c r="N136" s="50"/>
      <c r="O136" s="50"/>
      <c r="P136" s="50"/>
      <c r="Q136" s="65">
        <f t="shared" si="42"/>
        <v>800</v>
      </c>
      <c r="R136" s="53"/>
      <c r="S136" s="134">
        <f t="shared" si="43"/>
        <v>-800</v>
      </c>
    </row>
    <row r="137" spans="1:19" s="51" customFormat="1" ht="15">
      <c r="A137" s="47"/>
      <c r="B137" s="48" t="s">
        <v>133</v>
      </c>
      <c r="C137" s="48"/>
      <c r="D137" s="48"/>
      <c r="E137" s="49"/>
      <c r="F137" s="95" t="s">
        <v>317</v>
      </c>
      <c r="G137" s="50">
        <v>311</v>
      </c>
      <c r="H137" s="50">
        <v>311</v>
      </c>
      <c r="I137" s="50"/>
      <c r="J137" s="50"/>
      <c r="K137" s="50">
        <v>100</v>
      </c>
      <c r="L137" s="50">
        <v>714</v>
      </c>
      <c r="M137" s="50"/>
      <c r="N137" s="50"/>
      <c r="O137" s="50"/>
      <c r="P137" s="50"/>
      <c r="Q137" s="38">
        <f t="shared" si="42"/>
        <v>814</v>
      </c>
      <c r="R137" s="15"/>
      <c r="S137" s="133">
        <f t="shared" si="43"/>
        <v>-503</v>
      </c>
    </row>
    <row r="138" spans="1:19" s="51" customFormat="1" ht="15">
      <c r="A138" s="47"/>
      <c r="B138" s="48" t="s">
        <v>387</v>
      </c>
      <c r="C138" s="48"/>
      <c r="D138" s="48"/>
      <c r="E138" s="49"/>
      <c r="F138" s="101" t="s">
        <v>388</v>
      </c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38">
        <f t="shared" si="42"/>
        <v>0</v>
      </c>
      <c r="R138" s="15"/>
      <c r="S138" s="133">
        <f t="shared" si="43"/>
        <v>0</v>
      </c>
    </row>
    <row r="139" spans="1:19" s="51" customFormat="1" ht="15">
      <c r="A139" s="47"/>
      <c r="B139" s="48" t="s">
        <v>51</v>
      </c>
      <c r="C139" s="48"/>
      <c r="D139" s="48"/>
      <c r="E139" s="49"/>
      <c r="F139" s="95" t="s">
        <v>318</v>
      </c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38">
        <f t="shared" si="42"/>
        <v>0</v>
      </c>
      <c r="R139" s="15"/>
      <c r="S139" s="133">
        <f t="shared" si="43"/>
        <v>0</v>
      </c>
    </row>
    <row r="140" spans="1:19" ht="14.25">
      <c r="A140" s="54"/>
      <c r="B140" s="6"/>
      <c r="E140" s="55"/>
      <c r="F140" s="95" t="s">
        <v>205</v>
      </c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3"/>
      <c r="R140" s="53"/>
      <c r="S140" s="5"/>
    </row>
    <row r="141" spans="1:19" s="34" customFormat="1" ht="14.25">
      <c r="A141" s="28" t="s">
        <v>134</v>
      </c>
      <c r="B141" s="29"/>
      <c r="C141" s="29"/>
      <c r="D141" s="29"/>
      <c r="E141" s="30"/>
      <c r="F141" s="95" t="s">
        <v>319</v>
      </c>
      <c r="G141" s="31">
        <f aca="true" t="shared" si="44" ref="G141:Q141">SUM(G142:G148)</f>
        <v>262</v>
      </c>
      <c r="H141" s="31">
        <f t="shared" si="44"/>
        <v>0</v>
      </c>
      <c r="I141" s="31">
        <f t="shared" si="44"/>
        <v>0</v>
      </c>
      <c r="J141" s="31">
        <f t="shared" si="44"/>
        <v>160</v>
      </c>
      <c r="K141" s="31">
        <f t="shared" si="44"/>
        <v>0</v>
      </c>
      <c r="L141" s="31">
        <f t="shared" si="44"/>
        <v>1602</v>
      </c>
      <c r="M141" s="31">
        <f t="shared" si="44"/>
        <v>0</v>
      </c>
      <c r="N141" s="31">
        <f t="shared" si="44"/>
        <v>0</v>
      </c>
      <c r="O141" s="31">
        <f t="shared" si="44"/>
        <v>0</v>
      </c>
      <c r="P141" s="31">
        <f t="shared" si="44"/>
        <v>100</v>
      </c>
      <c r="Q141" s="31">
        <f t="shared" si="44"/>
        <v>1702</v>
      </c>
      <c r="R141" s="32"/>
      <c r="S141" s="135">
        <f>SUM(S142:S148)</f>
        <v>-1440</v>
      </c>
    </row>
    <row r="142" spans="1:19" s="51" customFormat="1" ht="15">
      <c r="A142" s="47"/>
      <c r="B142" s="48" t="s">
        <v>35</v>
      </c>
      <c r="C142" s="48"/>
      <c r="D142" s="48"/>
      <c r="E142" s="49"/>
      <c r="F142" s="95" t="s">
        <v>320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38">
        <f aca="true" t="shared" si="45" ref="Q142:Q148">SUM(K142:P142)</f>
        <v>0</v>
      </c>
      <c r="R142" s="15"/>
      <c r="S142" s="133">
        <f aca="true" t="shared" si="46" ref="S142:S148">G142-Q142</f>
        <v>0</v>
      </c>
    </row>
    <row r="143" spans="1:19" s="51" customFormat="1" ht="15">
      <c r="A143" s="47"/>
      <c r="B143" s="48" t="s">
        <v>135</v>
      </c>
      <c r="C143" s="48"/>
      <c r="D143" s="48"/>
      <c r="E143" s="49"/>
      <c r="F143" s="95" t="s">
        <v>321</v>
      </c>
      <c r="G143" s="50">
        <v>262</v>
      </c>
      <c r="H143" s="50"/>
      <c r="I143" s="50"/>
      <c r="J143" s="50">
        <v>160</v>
      </c>
      <c r="K143" s="50"/>
      <c r="L143" s="50">
        <v>250</v>
      </c>
      <c r="M143" s="50"/>
      <c r="N143" s="50"/>
      <c r="O143" s="50"/>
      <c r="P143" s="50"/>
      <c r="Q143" s="38">
        <f t="shared" si="45"/>
        <v>250</v>
      </c>
      <c r="R143" s="15"/>
      <c r="S143" s="133">
        <f t="shared" si="46"/>
        <v>12</v>
      </c>
    </row>
    <row r="144" spans="1:19" s="51" customFormat="1" ht="15">
      <c r="A144" s="47"/>
      <c r="B144" s="48" t="s">
        <v>136</v>
      </c>
      <c r="C144" s="48"/>
      <c r="D144" s="48"/>
      <c r="E144" s="49"/>
      <c r="F144" s="95" t="s">
        <v>322</v>
      </c>
      <c r="G144" s="50"/>
      <c r="H144" s="50"/>
      <c r="I144" s="50"/>
      <c r="J144" s="50"/>
      <c r="K144" s="50"/>
      <c r="L144" s="50">
        <v>52</v>
      </c>
      <c r="M144" s="50"/>
      <c r="N144" s="50"/>
      <c r="O144" s="50"/>
      <c r="P144" s="50"/>
      <c r="Q144" s="38">
        <f t="shared" si="45"/>
        <v>52</v>
      </c>
      <c r="R144" s="15"/>
      <c r="S144" s="133">
        <f t="shared" si="46"/>
        <v>-52</v>
      </c>
    </row>
    <row r="145" spans="1:19" s="51" customFormat="1" ht="15">
      <c r="A145" s="47"/>
      <c r="B145" s="48" t="s">
        <v>137</v>
      </c>
      <c r="C145" s="48"/>
      <c r="D145" s="48"/>
      <c r="E145" s="49"/>
      <c r="F145" s="95" t="s">
        <v>323</v>
      </c>
      <c r="G145" s="50"/>
      <c r="H145" s="50"/>
      <c r="I145" s="50"/>
      <c r="J145" s="50"/>
      <c r="K145" s="50"/>
      <c r="L145" s="50">
        <v>700</v>
      </c>
      <c r="M145" s="50"/>
      <c r="N145" s="50"/>
      <c r="O145" s="50"/>
      <c r="P145" s="50">
        <v>100</v>
      </c>
      <c r="Q145" s="38">
        <f t="shared" si="45"/>
        <v>800</v>
      </c>
      <c r="R145" s="15"/>
      <c r="S145" s="133">
        <f t="shared" si="46"/>
        <v>-800</v>
      </c>
    </row>
    <row r="146" spans="1:19" s="51" customFormat="1" ht="15">
      <c r="A146" s="47"/>
      <c r="B146" s="48" t="s">
        <v>138</v>
      </c>
      <c r="C146" s="48"/>
      <c r="D146" s="48"/>
      <c r="E146" s="49"/>
      <c r="F146" s="95" t="s">
        <v>324</v>
      </c>
      <c r="G146" s="50"/>
      <c r="H146" s="50"/>
      <c r="I146" s="50"/>
      <c r="J146" s="50"/>
      <c r="K146" s="50"/>
      <c r="L146" s="50">
        <v>600</v>
      </c>
      <c r="M146" s="50"/>
      <c r="N146" s="50"/>
      <c r="O146" s="50"/>
      <c r="P146" s="50"/>
      <c r="Q146" s="38">
        <f t="shared" si="45"/>
        <v>600</v>
      </c>
      <c r="R146" s="15"/>
      <c r="S146" s="133">
        <f t="shared" si="46"/>
        <v>-600</v>
      </c>
    </row>
    <row r="147" spans="1:19" s="51" customFormat="1" ht="15">
      <c r="A147" s="47"/>
      <c r="B147" s="48" t="s">
        <v>139</v>
      </c>
      <c r="C147" s="48"/>
      <c r="D147" s="48"/>
      <c r="E147" s="49"/>
      <c r="F147" s="95" t="s">
        <v>325</v>
      </c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38">
        <f t="shared" si="45"/>
        <v>0</v>
      </c>
      <c r="R147" s="15"/>
      <c r="S147" s="133">
        <f t="shared" si="46"/>
        <v>0</v>
      </c>
    </row>
    <row r="148" spans="1:19" s="51" customFormat="1" ht="15">
      <c r="A148" s="47"/>
      <c r="B148" s="48" t="s">
        <v>51</v>
      </c>
      <c r="C148" s="48"/>
      <c r="D148" s="48"/>
      <c r="E148" s="49"/>
      <c r="F148" s="95" t="s">
        <v>326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38">
        <f t="shared" si="45"/>
        <v>0</v>
      </c>
      <c r="R148" s="15"/>
      <c r="S148" s="133">
        <f t="shared" si="46"/>
        <v>0</v>
      </c>
    </row>
    <row r="149" spans="1:19" s="51" customFormat="1" ht="15">
      <c r="A149" s="47"/>
      <c r="B149" s="48"/>
      <c r="C149" s="48"/>
      <c r="D149" s="48"/>
      <c r="E149" s="49"/>
      <c r="F149" s="95" t="s">
        <v>205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5"/>
      <c r="R149" s="15"/>
      <c r="S149" s="5"/>
    </row>
    <row r="150" spans="1:19" s="34" customFormat="1" ht="14.25">
      <c r="A150" s="28" t="s">
        <v>140</v>
      </c>
      <c r="B150" s="29"/>
      <c r="C150" s="29"/>
      <c r="D150" s="29"/>
      <c r="E150" s="30"/>
      <c r="F150" s="95" t="s">
        <v>327</v>
      </c>
      <c r="G150" s="31">
        <f aca="true" t="shared" si="47" ref="G150:Q150">SUM(G151:G158)</f>
        <v>1762</v>
      </c>
      <c r="H150" s="31">
        <f t="shared" si="47"/>
        <v>0</v>
      </c>
      <c r="I150" s="31">
        <f t="shared" si="47"/>
        <v>0</v>
      </c>
      <c r="J150" s="31">
        <f t="shared" si="47"/>
        <v>1660</v>
      </c>
      <c r="K150" s="31">
        <f t="shared" si="47"/>
        <v>1700</v>
      </c>
      <c r="L150" s="31">
        <f t="shared" si="47"/>
        <v>4620</v>
      </c>
      <c r="M150" s="31">
        <f t="shared" si="47"/>
        <v>0</v>
      </c>
      <c r="N150" s="31">
        <f t="shared" si="47"/>
        <v>0</v>
      </c>
      <c r="O150" s="31">
        <f t="shared" si="47"/>
        <v>0</v>
      </c>
      <c r="P150" s="31">
        <f t="shared" si="47"/>
        <v>150</v>
      </c>
      <c r="Q150" s="31">
        <f t="shared" si="47"/>
        <v>6470</v>
      </c>
      <c r="R150" s="32"/>
      <c r="S150" s="135">
        <f>SUM(S151:S158)</f>
        <v>-4708</v>
      </c>
    </row>
    <row r="151" spans="1:19" s="51" customFormat="1" ht="15">
      <c r="A151" s="47"/>
      <c r="B151" s="48" t="s">
        <v>35</v>
      </c>
      <c r="C151" s="48"/>
      <c r="D151" s="48"/>
      <c r="E151" s="49"/>
      <c r="F151" s="95" t="s">
        <v>328</v>
      </c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38">
        <f aca="true" t="shared" si="48" ref="Q151:Q158">SUM(K151:P151)</f>
        <v>0</v>
      </c>
      <c r="R151" s="15"/>
      <c r="S151" s="133">
        <f aca="true" t="shared" si="49" ref="S151:S158">G151-Q151</f>
        <v>0</v>
      </c>
    </row>
    <row r="152" spans="1:19" s="51" customFormat="1" ht="15">
      <c r="A152" s="47"/>
      <c r="B152" s="48" t="s">
        <v>141</v>
      </c>
      <c r="C152" s="48"/>
      <c r="D152" s="48"/>
      <c r="E152" s="49"/>
      <c r="F152" s="95" t="s">
        <v>329</v>
      </c>
      <c r="G152" s="50"/>
      <c r="H152" s="50"/>
      <c r="I152" s="50"/>
      <c r="J152" s="50"/>
      <c r="K152" s="50"/>
      <c r="L152" s="50">
        <v>280</v>
      </c>
      <c r="M152" s="50"/>
      <c r="N152" s="50"/>
      <c r="O152" s="50"/>
      <c r="P152" s="50"/>
      <c r="Q152" s="38">
        <f t="shared" si="48"/>
        <v>280</v>
      </c>
      <c r="R152" s="15"/>
      <c r="S152" s="133">
        <f t="shared" si="49"/>
        <v>-280</v>
      </c>
    </row>
    <row r="153" spans="1:19" s="51" customFormat="1" ht="15">
      <c r="A153" s="47"/>
      <c r="B153" s="48" t="s">
        <v>142</v>
      </c>
      <c r="C153" s="48"/>
      <c r="D153" s="48"/>
      <c r="E153" s="49"/>
      <c r="F153" s="95" t="s">
        <v>330</v>
      </c>
      <c r="G153" s="50"/>
      <c r="H153" s="50"/>
      <c r="I153" s="50"/>
      <c r="J153" s="50"/>
      <c r="K153" s="50"/>
      <c r="L153" s="50">
        <v>40</v>
      </c>
      <c r="M153" s="50"/>
      <c r="N153" s="50"/>
      <c r="O153" s="50"/>
      <c r="P153" s="50">
        <v>150</v>
      </c>
      <c r="Q153" s="38">
        <f t="shared" si="48"/>
        <v>190</v>
      </c>
      <c r="R153" s="15"/>
      <c r="S153" s="133">
        <f t="shared" si="49"/>
        <v>-190</v>
      </c>
    </row>
    <row r="154" spans="1:19" s="51" customFormat="1" ht="15">
      <c r="A154" s="47"/>
      <c r="B154" s="48" t="s">
        <v>143</v>
      </c>
      <c r="C154" s="48"/>
      <c r="D154" s="48"/>
      <c r="E154" s="49"/>
      <c r="F154" s="95" t="s">
        <v>331</v>
      </c>
      <c r="G154" s="50">
        <v>262</v>
      </c>
      <c r="H154" s="50"/>
      <c r="I154" s="50"/>
      <c r="J154" s="50">
        <v>160</v>
      </c>
      <c r="K154" s="50">
        <v>1700</v>
      </c>
      <c r="L154" s="50">
        <v>1300</v>
      </c>
      <c r="M154" s="50"/>
      <c r="N154" s="50"/>
      <c r="O154" s="50"/>
      <c r="P154" s="50"/>
      <c r="Q154" s="38">
        <f t="shared" si="48"/>
        <v>3000</v>
      </c>
      <c r="R154" s="15"/>
      <c r="S154" s="133">
        <f t="shared" si="49"/>
        <v>-2738</v>
      </c>
    </row>
    <row r="155" spans="1:19" s="51" customFormat="1" ht="15">
      <c r="A155" s="47"/>
      <c r="B155" s="48" t="s">
        <v>144</v>
      </c>
      <c r="C155" s="48"/>
      <c r="D155" s="48"/>
      <c r="E155" s="49"/>
      <c r="F155" s="95" t="s">
        <v>332</v>
      </c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38">
        <f t="shared" si="48"/>
        <v>0</v>
      </c>
      <c r="R155" s="15"/>
      <c r="S155" s="133">
        <f t="shared" si="49"/>
        <v>0</v>
      </c>
    </row>
    <row r="156" spans="1:19" s="51" customFormat="1" ht="15">
      <c r="A156" s="47"/>
      <c r="B156" s="48" t="s">
        <v>145</v>
      </c>
      <c r="C156" s="48"/>
      <c r="D156" s="48"/>
      <c r="E156" s="49"/>
      <c r="F156" s="95" t="s">
        <v>333</v>
      </c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38">
        <f t="shared" si="48"/>
        <v>0</v>
      </c>
      <c r="R156" s="15"/>
      <c r="S156" s="133">
        <f t="shared" si="49"/>
        <v>0</v>
      </c>
    </row>
    <row r="157" spans="1:19" s="51" customFormat="1" ht="15">
      <c r="A157" s="47"/>
      <c r="B157" s="48" t="s">
        <v>146</v>
      </c>
      <c r="C157" s="48"/>
      <c r="D157" s="48"/>
      <c r="E157" s="49"/>
      <c r="F157" s="95" t="s">
        <v>334</v>
      </c>
      <c r="G157" s="50">
        <v>1500</v>
      </c>
      <c r="H157" s="50"/>
      <c r="I157" s="50"/>
      <c r="J157" s="50">
        <v>1500</v>
      </c>
      <c r="K157" s="50"/>
      <c r="L157" s="50">
        <v>3000</v>
      </c>
      <c r="M157" s="50"/>
      <c r="N157" s="50"/>
      <c r="O157" s="50"/>
      <c r="P157" s="50"/>
      <c r="Q157" s="38">
        <f t="shared" si="48"/>
        <v>3000</v>
      </c>
      <c r="R157" s="15"/>
      <c r="S157" s="133">
        <f t="shared" si="49"/>
        <v>-1500</v>
      </c>
    </row>
    <row r="158" spans="1:19" s="51" customFormat="1" ht="15">
      <c r="A158" s="47"/>
      <c r="B158" s="48" t="s">
        <v>51</v>
      </c>
      <c r="C158" s="48"/>
      <c r="D158" s="48"/>
      <c r="E158" s="49"/>
      <c r="F158" s="95" t="s">
        <v>335</v>
      </c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38">
        <f t="shared" si="48"/>
        <v>0</v>
      </c>
      <c r="R158" s="15"/>
      <c r="S158" s="133">
        <f t="shared" si="49"/>
        <v>0</v>
      </c>
    </row>
    <row r="159" spans="1:19" s="51" customFormat="1" ht="15">
      <c r="A159" s="47"/>
      <c r="B159" s="152" t="s">
        <v>406</v>
      </c>
      <c r="C159" s="152"/>
      <c r="D159" s="152"/>
      <c r="E159" s="152"/>
      <c r="F159" s="95" t="s">
        <v>205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5"/>
      <c r="R159" s="15"/>
      <c r="S159" s="5"/>
    </row>
    <row r="160" spans="1:19" s="34" customFormat="1" ht="14.25">
      <c r="A160" s="28" t="s">
        <v>147</v>
      </c>
      <c r="B160" s="29"/>
      <c r="C160" s="29"/>
      <c r="D160" s="29"/>
      <c r="E160" s="30"/>
      <c r="F160" s="95" t="s">
        <v>336</v>
      </c>
      <c r="G160" s="31">
        <f aca="true" t="shared" si="50" ref="G160:Q160">SUM(G161:G166)</f>
        <v>375</v>
      </c>
      <c r="H160" s="31">
        <f t="shared" si="50"/>
        <v>0</v>
      </c>
      <c r="I160" s="31">
        <f t="shared" si="50"/>
        <v>64</v>
      </c>
      <c r="J160" s="31">
        <f t="shared" si="50"/>
        <v>0</v>
      </c>
      <c r="K160" s="31">
        <f t="shared" si="50"/>
        <v>436</v>
      </c>
      <c r="L160" s="31">
        <f t="shared" si="50"/>
        <v>890</v>
      </c>
      <c r="M160" s="31">
        <f t="shared" si="50"/>
        <v>0</v>
      </c>
      <c r="N160" s="31">
        <f t="shared" si="50"/>
        <v>0</v>
      </c>
      <c r="O160" s="31">
        <f t="shared" si="50"/>
        <v>0</v>
      </c>
      <c r="P160" s="31">
        <f t="shared" si="50"/>
        <v>1000</v>
      </c>
      <c r="Q160" s="31">
        <f t="shared" si="50"/>
        <v>2326</v>
      </c>
      <c r="R160" s="32"/>
      <c r="S160" s="135">
        <f>SUM(S161:S166)</f>
        <v>-1951</v>
      </c>
    </row>
    <row r="161" spans="1:19" s="51" customFormat="1" ht="15">
      <c r="A161" s="47"/>
      <c r="B161" s="48" t="s">
        <v>35</v>
      </c>
      <c r="C161" s="48"/>
      <c r="D161" s="48"/>
      <c r="E161" s="49"/>
      <c r="F161" s="95" t="s">
        <v>337</v>
      </c>
      <c r="G161" s="50"/>
      <c r="H161" s="50"/>
      <c r="I161" s="50"/>
      <c r="J161" s="50"/>
      <c r="K161" s="50">
        <v>96</v>
      </c>
      <c r="L161" s="50"/>
      <c r="M161" s="50"/>
      <c r="N161" s="50"/>
      <c r="O161" s="50"/>
      <c r="P161" s="50">
        <v>1000</v>
      </c>
      <c r="Q161" s="38">
        <f aca="true" t="shared" si="51" ref="Q161:Q166">SUM(K161:P161)</f>
        <v>1096</v>
      </c>
      <c r="R161" s="15"/>
      <c r="S161" s="133">
        <f aca="true" t="shared" si="52" ref="S161:S166">G161-Q161</f>
        <v>-1096</v>
      </c>
    </row>
    <row r="162" spans="1:19" s="51" customFormat="1" ht="15">
      <c r="A162" s="47"/>
      <c r="B162" s="48" t="s">
        <v>148</v>
      </c>
      <c r="C162" s="48"/>
      <c r="D162" s="48"/>
      <c r="E162" s="49"/>
      <c r="F162" s="95" t="s">
        <v>338</v>
      </c>
      <c r="G162" s="50"/>
      <c r="H162" s="50"/>
      <c r="I162" s="50"/>
      <c r="J162" s="50"/>
      <c r="K162" s="50">
        <v>90</v>
      </c>
      <c r="L162" s="50">
        <v>270</v>
      </c>
      <c r="M162" s="50"/>
      <c r="N162" s="50"/>
      <c r="O162" s="50"/>
      <c r="P162" s="50"/>
      <c r="Q162" s="38">
        <f t="shared" si="51"/>
        <v>360</v>
      </c>
      <c r="R162" s="15"/>
      <c r="S162" s="133">
        <f t="shared" si="52"/>
        <v>-360</v>
      </c>
    </row>
    <row r="163" spans="1:19" s="51" customFormat="1" ht="15">
      <c r="A163" s="47"/>
      <c r="B163" s="48" t="s">
        <v>149</v>
      </c>
      <c r="C163" s="48"/>
      <c r="D163" s="48"/>
      <c r="E163" s="49"/>
      <c r="F163" s="95" t="s">
        <v>339</v>
      </c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38">
        <f t="shared" si="51"/>
        <v>0</v>
      </c>
      <c r="R163" s="15"/>
      <c r="S163" s="133">
        <f t="shared" si="52"/>
        <v>0</v>
      </c>
    </row>
    <row r="164" spans="1:19" s="51" customFormat="1" ht="15">
      <c r="A164" s="47"/>
      <c r="B164" s="48" t="s">
        <v>150</v>
      </c>
      <c r="C164" s="48"/>
      <c r="D164" s="48"/>
      <c r="E164" s="49"/>
      <c r="F164" s="95" t="s">
        <v>340</v>
      </c>
      <c r="G164" s="50">
        <v>64</v>
      </c>
      <c r="H164" s="50"/>
      <c r="I164" s="50">
        <v>64</v>
      </c>
      <c r="J164" s="50"/>
      <c r="K164" s="50"/>
      <c r="L164" s="50"/>
      <c r="M164" s="50"/>
      <c r="N164" s="50"/>
      <c r="O164" s="50"/>
      <c r="P164" s="50"/>
      <c r="Q164" s="38">
        <f t="shared" si="51"/>
        <v>0</v>
      </c>
      <c r="R164" s="15"/>
      <c r="S164" s="133">
        <f t="shared" si="52"/>
        <v>64</v>
      </c>
    </row>
    <row r="165" spans="1:19" s="51" customFormat="1" ht="15">
      <c r="A165" s="47"/>
      <c r="B165" s="48" t="s">
        <v>151</v>
      </c>
      <c r="C165" s="48"/>
      <c r="D165" s="48"/>
      <c r="E165" s="49"/>
      <c r="F165" s="95" t="s">
        <v>341</v>
      </c>
      <c r="G165" s="50">
        <v>311</v>
      </c>
      <c r="H165" s="50"/>
      <c r="I165" s="50"/>
      <c r="J165" s="50"/>
      <c r="K165" s="50">
        <v>250</v>
      </c>
      <c r="L165" s="50">
        <v>500</v>
      </c>
      <c r="M165" s="50"/>
      <c r="N165" s="50"/>
      <c r="O165" s="50"/>
      <c r="P165" s="50"/>
      <c r="Q165" s="38">
        <f t="shared" si="51"/>
        <v>750</v>
      </c>
      <c r="R165" s="15"/>
      <c r="S165" s="133">
        <f t="shared" si="52"/>
        <v>-439</v>
      </c>
    </row>
    <row r="166" spans="1:19" s="51" customFormat="1" ht="15">
      <c r="A166" s="47"/>
      <c r="B166" s="48" t="s">
        <v>51</v>
      </c>
      <c r="C166" s="48"/>
      <c r="D166" s="48"/>
      <c r="E166" s="49"/>
      <c r="F166" s="95" t="s">
        <v>342</v>
      </c>
      <c r="G166" s="50"/>
      <c r="H166" s="50"/>
      <c r="I166" s="50"/>
      <c r="J166" s="50"/>
      <c r="K166" s="50"/>
      <c r="L166" s="50">
        <v>120</v>
      </c>
      <c r="M166" s="50"/>
      <c r="N166" s="50"/>
      <c r="O166" s="50"/>
      <c r="P166" s="50"/>
      <c r="Q166" s="38">
        <f t="shared" si="51"/>
        <v>120</v>
      </c>
      <c r="R166" s="15"/>
      <c r="S166" s="133">
        <f t="shared" si="52"/>
        <v>-120</v>
      </c>
    </row>
    <row r="167" spans="1:19" s="51" customFormat="1" ht="15">
      <c r="A167" s="47"/>
      <c r="B167" s="48"/>
      <c r="C167" s="48"/>
      <c r="D167" s="48"/>
      <c r="E167" s="49"/>
      <c r="F167" s="95" t="s">
        <v>205</v>
      </c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38"/>
      <c r="R167" s="15"/>
      <c r="S167" s="133"/>
    </row>
    <row r="168" spans="1:19" s="51" customFormat="1" ht="15">
      <c r="A168" s="28" t="s">
        <v>152</v>
      </c>
      <c r="B168" s="36"/>
      <c r="C168" s="36"/>
      <c r="D168" s="36"/>
      <c r="E168" s="37"/>
      <c r="F168" s="95" t="s">
        <v>343</v>
      </c>
      <c r="G168" s="31">
        <f aca="true" t="shared" si="53" ref="G168:Q168">SUM(G169:G181,G188)</f>
        <v>0</v>
      </c>
      <c r="H168" s="31">
        <f t="shared" si="53"/>
        <v>0</v>
      </c>
      <c r="I168" s="31">
        <f t="shared" si="53"/>
        <v>0</v>
      </c>
      <c r="J168" s="31">
        <f t="shared" si="53"/>
        <v>0</v>
      </c>
      <c r="K168" s="31">
        <f t="shared" si="53"/>
        <v>0</v>
      </c>
      <c r="L168" s="31">
        <f t="shared" si="53"/>
        <v>0</v>
      </c>
      <c r="M168" s="31">
        <f t="shared" si="53"/>
        <v>0</v>
      </c>
      <c r="N168" s="31">
        <f t="shared" si="53"/>
        <v>0</v>
      </c>
      <c r="O168" s="31">
        <f t="shared" si="53"/>
        <v>0</v>
      </c>
      <c r="P168" s="31">
        <f t="shared" si="53"/>
        <v>0</v>
      </c>
      <c r="Q168" s="38">
        <f t="shared" si="53"/>
        <v>0</v>
      </c>
      <c r="R168" s="15"/>
      <c r="S168" s="133">
        <f>SUM(S169:S181,S188)</f>
        <v>0</v>
      </c>
    </row>
    <row r="169" spans="1:19" s="51" customFormat="1" ht="15">
      <c r="A169" s="47"/>
      <c r="B169" s="98">
        <v>10</v>
      </c>
      <c r="C169" s="48" t="s">
        <v>153</v>
      </c>
      <c r="D169" s="48"/>
      <c r="E169" s="49"/>
      <c r="F169" s="95" t="s">
        <v>344</v>
      </c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38">
        <f aca="true" t="shared" si="54" ref="Q169:Q180">SUM(K169:P169)</f>
        <v>0</v>
      </c>
      <c r="R169" s="15"/>
      <c r="S169" s="133">
        <f aca="true" t="shared" si="55" ref="S169:S180">G169-Q169</f>
        <v>0</v>
      </c>
    </row>
    <row r="170" spans="1:19" s="51" customFormat="1" ht="15">
      <c r="A170" s="47"/>
      <c r="B170" s="98">
        <v>21</v>
      </c>
      <c r="C170" s="48" t="s">
        <v>154</v>
      </c>
      <c r="D170" s="48"/>
      <c r="E170" s="49"/>
      <c r="F170" s="95" t="s">
        <v>391</v>
      </c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38">
        <f t="shared" si="54"/>
        <v>0</v>
      </c>
      <c r="R170" s="15"/>
      <c r="S170" s="133">
        <f t="shared" si="55"/>
        <v>0</v>
      </c>
    </row>
    <row r="171" spans="1:19" s="51" customFormat="1" ht="15">
      <c r="A171" s="47"/>
      <c r="B171" s="98">
        <v>22</v>
      </c>
      <c r="C171" s="48" t="s">
        <v>155</v>
      </c>
      <c r="D171" s="48"/>
      <c r="F171" s="95" t="s">
        <v>392</v>
      </c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38">
        <f t="shared" si="54"/>
        <v>0</v>
      </c>
      <c r="R171" s="15"/>
      <c r="S171" s="133">
        <f t="shared" si="55"/>
        <v>0</v>
      </c>
    </row>
    <row r="172" spans="1:19" s="51" customFormat="1" ht="15">
      <c r="A172" s="47"/>
      <c r="B172" s="98">
        <v>23</v>
      </c>
      <c r="C172" s="48" t="s">
        <v>156</v>
      </c>
      <c r="D172" s="48"/>
      <c r="E172" s="49"/>
      <c r="F172" s="95" t="s">
        <v>393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38">
        <f t="shared" si="54"/>
        <v>0</v>
      </c>
      <c r="R172" s="15"/>
      <c r="S172" s="133">
        <f t="shared" si="55"/>
        <v>0</v>
      </c>
    </row>
    <row r="173" spans="1:19" s="51" customFormat="1" ht="15">
      <c r="A173" s="47"/>
      <c r="B173" s="98">
        <v>24</v>
      </c>
      <c r="C173" s="48" t="s">
        <v>157</v>
      </c>
      <c r="D173" s="48"/>
      <c r="E173" s="49"/>
      <c r="F173" s="95" t="s">
        <v>394</v>
      </c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38">
        <f t="shared" si="54"/>
        <v>0</v>
      </c>
      <c r="R173" s="15"/>
      <c r="S173" s="133">
        <f t="shared" si="55"/>
        <v>0</v>
      </c>
    </row>
    <row r="174" spans="1:19" s="51" customFormat="1" ht="15">
      <c r="A174" s="47"/>
      <c r="B174" s="98">
        <v>25</v>
      </c>
      <c r="C174" s="48" t="s">
        <v>181</v>
      </c>
      <c r="D174" s="48"/>
      <c r="E174" s="49"/>
      <c r="F174" s="95" t="s">
        <v>395</v>
      </c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38">
        <f t="shared" si="54"/>
        <v>0</v>
      </c>
      <c r="R174" s="15"/>
      <c r="S174" s="133">
        <f t="shared" si="55"/>
        <v>0</v>
      </c>
    </row>
    <row r="175" spans="1:19" s="51" customFormat="1" ht="15">
      <c r="A175" s="47"/>
      <c r="B175" s="98">
        <v>30</v>
      </c>
      <c r="C175" s="48" t="s">
        <v>184</v>
      </c>
      <c r="D175" s="48"/>
      <c r="E175" s="49"/>
      <c r="F175" s="95" t="s">
        <v>345</v>
      </c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38">
        <f t="shared" si="54"/>
        <v>0</v>
      </c>
      <c r="R175" s="15"/>
      <c r="S175" s="133">
        <f t="shared" si="55"/>
        <v>0</v>
      </c>
    </row>
    <row r="176" spans="1:19" s="51" customFormat="1" ht="15">
      <c r="A176" s="47"/>
      <c r="B176" s="98">
        <v>40</v>
      </c>
      <c r="C176" s="48" t="s">
        <v>185</v>
      </c>
      <c r="D176" s="48"/>
      <c r="E176" s="49"/>
      <c r="F176" s="95" t="s">
        <v>345</v>
      </c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38">
        <f t="shared" si="54"/>
        <v>0</v>
      </c>
      <c r="R176" s="15"/>
      <c r="S176" s="133">
        <f t="shared" si="55"/>
        <v>0</v>
      </c>
    </row>
    <row r="177" spans="1:19" s="51" customFormat="1" ht="15">
      <c r="A177" s="47"/>
      <c r="B177" s="98">
        <v>50</v>
      </c>
      <c r="C177" s="48" t="s">
        <v>186</v>
      </c>
      <c r="D177" s="48"/>
      <c r="E177" s="49"/>
      <c r="F177" s="95" t="s">
        <v>345</v>
      </c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38">
        <f t="shared" si="54"/>
        <v>0</v>
      </c>
      <c r="R177" s="15"/>
      <c r="S177" s="133">
        <f t="shared" si="55"/>
        <v>0</v>
      </c>
    </row>
    <row r="178" spans="1:19" s="51" customFormat="1" ht="15">
      <c r="A178" s="47"/>
      <c r="B178" s="98">
        <v>61</v>
      </c>
      <c r="C178" s="48" t="s">
        <v>187</v>
      </c>
      <c r="D178" s="48"/>
      <c r="E178" s="49"/>
      <c r="F178" s="95" t="s">
        <v>345</v>
      </c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38">
        <f t="shared" si="54"/>
        <v>0</v>
      </c>
      <c r="R178" s="15"/>
      <c r="S178" s="133">
        <f t="shared" si="55"/>
        <v>0</v>
      </c>
    </row>
    <row r="179" spans="1:19" s="51" customFormat="1" ht="15">
      <c r="A179" s="47"/>
      <c r="B179" s="98">
        <v>35</v>
      </c>
      <c r="C179" s="48" t="s">
        <v>182</v>
      </c>
      <c r="D179" s="48"/>
      <c r="E179" s="49"/>
      <c r="F179" s="95" t="s">
        <v>345</v>
      </c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38">
        <f t="shared" si="54"/>
        <v>0</v>
      </c>
      <c r="R179" s="15"/>
      <c r="S179" s="133">
        <f t="shared" si="55"/>
        <v>0</v>
      </c>
    </row>
    <row r="180" spans="1:19" s="51" customFormat="1" ht="15">
      <c r="A180" s="47"/>
      <c r="B180" s="98">
        <v>40</v>
      </c>
      <c r="C180" s="48" t="s">
        <v>183</v>
      </c>
      <c r="D180" s="48"/>
      <c r="E180" s="49"/>
      <c r="F180" s="95" t="s">
        <v>346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38">
        <f t="shared" si="54"/>
        <v>0</v>
      </c>
      <c r="R180" s="15"/>
      <c r="S180" s="133">
        <f t="shared" si="55"/>
        <v>0</v>
      </c>
    </row>
    <row r="181" spans="1:19" s="51" customFormat="1" ht="15">
      <c r="A181" s="35"/>
      <c r="B181" s="36">
        <v>70</v>
      </c>
      <c r="C181" s="36" t="s">
        <v>378</v>
      </c>
      <c r="D181" s="36"/>
      <c r="E181" s="37"/>
      <c r="F181" s="101" t="s">
        <v>396</v>
      </c>
      <c r="G181" s="38">
        <f aca="true" t="shared" si="56" ref="G181:Q181">SUM(G182:G187)</f>
        <v>0</v>
      </c>
      <c r="H181" s="38">
        <f t="shared" si="56"/>
        <v>0</v>
      </c>
      <c r="I181" s="38">
        <f t="shared" si="56"/>
        <v>0</v>
      </c>
      <c r="J181" s="38">
        <f t="shared" si="56"/>
        <v>0</v>
      </c>
      <c r="K181" s="38">
        <f t="shared" si="56"/>
        <v>0</v>
      </c>
      <c r="L181" s="38">
        <f t="shared" si="56"/>
        <v>0</v>
      </c>
      <c r="M181" s="38">
        <f t="shared" si="56"/>
        <v>0</v>
      </c>
      <c r="N181" s="38">
        <f t="shared" si="56"/>
        <v>0</v>
      </c>
      <c r="O181" s="38">
        <f t="shared" si="56"/>
        <v>0</v>
      </c>
      <c r="P181" s="38">
        <f t="shared" si="56"/>
        <v>0</v>
      </c>
      <c r="Q181" s="38">
        <f t="shared" si="56"/>
        <v>0</v>
      </c>
      <c r="R181" s="15"/>
      <c r="S181" s="135">
        <f>SUM(S182:S187)</f>
        <v>0</v>
      </c>
    </row>
    <row r="182" spans="1:19" s="51" customFormat="1" ht="15">
      <c r="A182" s="47"/>
      <c r="C182" s="100" t="s">
        <v>379</v>
      </c>
      <c r="D182" s="48"/>
      <c r="E182" s="49"/>
      <c r="F182" s="101" t="s">
        <v>397</v>
      </c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38">
        <f aca="true" t="shared" si="57" ref="Q182:Q188">SUM(K182:P182)</f>
        <v>0</v>
      </c>
      <c r="R182" s="15"/>
      <c r="S182" s="133">
        <f aca="true" t="shared" si="58" ref="S182:S188">G182-Q182</f>
        <v>0</v>
      </c>
    </row>
    <row r="183" spans="1:19" s="51" customFormat="1" ht="15">
      <c r="A183" s="47"/>
      <c r="C183" s="100" t="s">
        <v>380</v>
      </c>
      <c r="D183" s="48"/>
      <c r="E183" s="49"/>
      <c r="F183" s="101" t="s">
        <v>398</v>
      </c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38">
        <f t="shared" si="57"/>
        <v>0</v>
      </c>
      <c r="R183" s="15"/>
      <c r="S183" s="133">
        <f t="shared" si="58"/>
        <v>0</v>
      </c>
    </row>
    <row r="184" spans="1:19" s="51" customFormat="1" ht="15">
      <c r="A184" s="47"/>
      <c r="C184" s="100" t="s">
        <v>381</v>
      </c>
      <c r="D184" s="48"/>
      <c r="E184" s="49"/>
      <c r="F184" s="101" t="s">
        <v>399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38">
        <f t="shared" si="57"/>
        <v>0</v>
      </c>
      <c r="R184" s="15"/>
      <c r="S184" s="133">
        <f t="shared" si="58"/>
        <v>0</v>
      </c>
    </row>
    <row r="185" spans="1:19" s="51" customFormat="1" ht="15">
      <c r="A185" s="47"/>
      <c r="C185" s="100" t="s">
        <v>382</v>
      </c>
      <c r="D185" s="48"/>
      <c r="E185" s="49"/>
      <c r="F185" s="101" t="s">
        <v>400</v>
      </c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38">
        <f t="shared" si="57"/>
        <v>0</v>
      </c>
      <c r="R185" s="15"/>
      <c r="S185" s="133">
        <f t="shared" si="58"/>
        <v>0</v>
      </c>
    </row>
    <row r="186" spans="1:19" s="51" customFormat="1" ht="15">
      <c r="A186" s="47"/>
      <c r="C186" s="100" t="s">
        <v>383</v>
      </c>
      <c r="D186" s="48"/>
      <c r="E186" s="49"/>
      <c r="F186" s="101" t="s">
        <v>401</v>
      </c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38">
        <f t="shared" si="57"/>
        <v>0</v>
      </c>
      <c r="R186" s="15"/>
      <c r="S186" s="133">
        <f t="shared" si="58"/>
        <v>0</v>
      </c>
    </row>
    <row r="187" spans="1:19" s="51" customFormat="1" ht="15">
      <c r="A187" s="47"/>
      <c r="C187" s="100" t="s">
        <v>384</v>
      </c>
      <c r="D187" s="48"/>
      <c r="E187" s="49"/>
      <c r="F187" s="101" t="s">
        <v>402</v>
      </c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38">
        <f t="shared" si="57"/>
        <v>0</v>
      </c>
      <c r="R187" s="15"/>
      <c r="S187" s="133">
        <f t="shared" si="58"/>
        <v>0</v>
      </c>
    </row>
    <row r="188" spans="1:19" s="51" customFormat="1" ht="15">
      <c r="A188" s="47"/>
      <c r="B188" s="98">
        <v>80</v>
      </c>
      <c r="C188" s="48" t="s">
        <v>23</v>
      </c>
      <c r="E188" s="49"/>
      <c r="F188" s="101" t="s">
        <v>403</v>
      </c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38">
        <f t="shared" si="57"/>
        <v>0</v>
      </c>
      <c r="R188" s="15"/>
      <c r="S188" s="133">
        <f t="shared" si="58"/>
        <v>0</v>
      </c>
    </row>
    <row r="189" spans="1:19" s="51" customFormat="1" ht="15">
      <c r="A189" s="47"/>
      <c r="B189" s="152" t="s">
        <v>406</v>
      </c>
      <c r="C189" s="152"/>
      <c r="D189" s="152"/>
      <c r="E189" s="152"/>
      <c r="F189" s="95" t="s">
        <v>205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5"/>
      <c r="R189" s="15"/>
      <c r="S189" s="5"/>
    </row>
    <row r="190" spans="1:19" s="34" customFormat="1" ht="14.25">
      <c r="A190" s="28" t="s">
        <v>158</v>
      </c>
      <c r="B190" s="29"/>
      <c r="C190" s="29"/>
      <c r="D190" s="29"/>
      <c r="E190" s="30"/>
      <c r="F190" s="95" t="s">
        <v>347</v>
      </c>
      <c r="G190" s="31">
        <f aca="true" t="shared" si="59" ref="G190:Q190">G191+G194+G198+G199+G200+G201+G202+G203+G204</f>
        <v>372</v>
      </c>
      <c r="H190" s="31">
        <f t="shared" si="59"/>
        <v>103</v>
      </c>
      <c r="I190" s="31">
        <f t="shared" si="59"/>
        <v>262</v>
      </c>
      <c r="J190" s="31">
        <f t="shared" si="59"/>
        <v>0</v>
      </c>
      <c r="K190" s="31">
        <f t="shared" si="59"/>
        <v>13220</v>
      </c>
      <c r="L190" s="31">
        <f t="shared" si="59"/>
        <v>9570</v>
      </c>
      <c r="M190" s="31">
        <f t="shared" si="59"/>
        <v>0</v>
      </c>
      <c r="N190" s="31">
        <f t="shared" si="59"/>
        <v>0</v>
      </c>
      <c r="O190" s="31">
        <f t="shared" si="59"/>
        <v>0</v>
      </c>
      <c r="P190" s="31">
        <f t="shared" si="59"/>
        <v>730</v>
      </c>
      <c r="Q190" s="31">
        <f t="shared" si="59"/>
        <v>23520</v>
      </c>
      <c r="R190" s="32"/>
      <c r="S190" s="135">
        <f>S191+S194+S198+S199+S200+S201+S202+S203+S204</f>
        <v>-23148</v>
      </c>
    </row>
    <row r="191" spans="1:19" s="51" customFormat="1" ht="15">
      <c r="A191" s="35"/>
      <c r="B191" s="36" t="s">
        <v>159</v>
      </c>
      <c r="C191" s="36"/>
      <c r="D191" s="36"/>
      <c r="E191" s="37"/>
      <c r="F191" s="95" t="s">
        <v>348</v>
      </c>
      <c r="G191" s="38">
        <f aca="true" t="shared" si="60" ref="G191:Q191">G192+G193</f>
        <v>110</v>
      </c>
      <c r="H191" s="38">
        <f t="shared" si="60"/>
        <v>103</v>
      </c>
      <c r="I191" s="38">
        <f t="shared" si="60"/>
        <v>0</v>
      </c>
      <c r="J191" s="38">
        <f t="shared" si="60"/>
        <v>0</v>
      </c>
      <c r="K191" s="38">
        <f t="shared" si="60"/>
        <v>1220</v>
      </c>
      <c r="L191" s="38">
        <f t="shared" si="60"/>
        <v>1550</v>
      </c>
      <c r="M191" s="38">
        <f t="shared" si="60"/>
        <v>0</v>
      </c>
      <c r="N191" s="38">
        <f t="shared" si="60"/>
        <v>0</v>
      </c>
      <c r="O191" s="38">
        <f t="shared" si="60"/>
        <v>0</v>
      </c>
      <c r="P191" s="38">
        <f t="shared" si="60"/>
        <v>260</v>
      </c>
      <c r="Q191" s="38">
        <f t="shared" si="60"/>
        <v>3030</v>
      </c>
      <c r="R191" s="15"/>
      <c r="S191" s="135">
        <f>S192+S193</f>
        <v>-2920</v>
      </c>
    </row>
    <row r="192" spans="1:19" s="46" customFormat="1" ht="15">
      <c r="A192" s="40"/>
      <c r="B192" s="41"/>
      <c r="C192" s="41" t="s">
        <v>160</v>
      </c>
      <c r="D192" s="41"/>
      <c r="E192" s="42"/>
      <c r="F192" s="95" t="s">
        <v>349</v>
      </c>
      <c r="G192" s="50">
        <v>110</v>
      </c>
      <c r="H192" s="50">
        <v>103</v>
      </c>
      <c r="I192" s="50"/>
      <c r="J192" s="50"/>
      <c r="K192" s="50">
        <v>1200</v>
      </c>
      <c r="L192" s="50">
        <v>550</v>
      </c>
      <c r="M192" s="50"/>
      <c r="N192" s="50"/>
      <c r="O192" s="50"/>
      <c r="P192" s="50">
        <v>260</v>
      </c>
      <c r="Q192" s="65">
        <f>SUM(K192:P192)</f>
        <v>2010</v>
      </c>
      <c r="R192" s="53"/>
      <c r="S192" s="134">
        <f>G192-Q192</f>
        <v>-1900</v>
      </c>
    </row>
    <row r="193" spans="1:19" s="46" customFormat="1" ht="15">
      <c r="A193" s="40"/>
      <c r="B193" s="41"/>
      <c r="C193" s="41" t="s">
        <v>161</v>
      </c>
      <c r="D193" s="41"/>
      <c r="E193" s="42"/>
      <c r="F193" s="95" t="s">
        <v>350</v>
      </c>
      <c r="G193" s="50"/>
      <c r="H193" s="50"/>
      <c r="I193" s="50"/>
      <c r="J193" s="50"/>
      <c r="K193" s="50">
        <v>20</v>
      </c>
      <c r="L193" s="50">
        <v>1000</v>
      </c>
      <c r="M193" s="50"/>
      <c r="N193" s="50"/>
      <c r="O193" s="50"/>
      <c r="P193" s="50"/>
      <c r="Q193" s="65">
        <f>SUM(K193:P193)</f>
        <v>1020</v>
      </c>
      <c r="R193" s="53"/>
      <c r="S193" s="134">
        <f>G193-Q193</f>
        <v>-1020</v>
      </c>
    </row>
    <row r="194" spans="1:19" s="51" customFormat="1" ht="15">
      <c r="A194" s="35"/>
      <c r="B194" s="36" t="s">
        <v>162</v>
      </c>
      <c r="C194" s="36"/>
      <c r="D194" s="36"/>
      <c r="E194" s="37"/>
      <c r="F194" s="95" t="s">
        <v>351</v>
      </c>
      <c r="G194" s="38">
        <f aca="true" t="shared" si="61" ref="G194:Q194">G195+G196+G197</f>
        <v>0</v>
      </c>
      <c r="H194" s="38">
        <f t="shared" si="61"/>
        <v>0</v>
      </c>
      <c r="I194" s="38">
        <f t="shared" si="61"/>
        <v>0</v>
      </c>
      <c r="J194" s="38">
        <f t="shared" si="61"/>
        <v>0</v>
      </c>
      <c r="K194" s="38">
        <f t="shared" si="61"/>
        <v>0</v>
      </c>
      <c r="L194" s="38">
        <f t="shared" si="61"/>
        <v>0</v>
      </c>
      <c r="M194" s="38">
        <f t="shared" si="61"/>
        <v>0</v>
      </c>
      <c r="N194" s="38">
        <f t="shared" si="61"/>
        <v>0</v>
      </c>
      <c r="O194" s="38">
        <f t="shared" si="61"/>
        <v>0</v>
      </c>
      <c r="P194" s="38">
        <f t="shared" si="61"/>
        <v>0</v>
      </c>
      <c r="Q194" s="38">
        <f t="shared" si="61"/>
        <v>0</v>
      </c>
      <c r="R194" s="15"/>
      <c r="S194" s="135">
        <f>S195+S196+S197</f>
        <v>0</v>
      </c>
    </row>
    <row r="195" spans="1:19" s="46" customFormat="1" ht="15">
      <c r="A195" s="40"/>
      <c r="B195" s="41"/>
      <c r="C195" s="41" t="s">
        <v>163</v>
      </c>
      <c r="D195" s="41"/>
      <c r="E195" s="42"/>
      <c r="F195" s="95" t="s">
        <v>352</v>
      </c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65">
        <f aca="true" t="shared" si="62" ref="Q195:Q204">SUM(K195:P195)</f>
        <v>0</v>
      </c>
      <c r="R195" s="53"/>
      <c r="S195" s="134">
        <f aca="true" t="shared" si="63" ref="S195:S204">G195-Q195</f>
        <v>0</v>
      </c>
    </row>
    <row r="196" spans="1:19" s="46" customFormat="1" ht="15">
      <c r="A196" s="40"/>
      <c r="B196" s="41"/>
      <c r="C196" s="41" t="s">
        <v>164</v>
      </c>
      <c r="D196" s="41"/>
      <c r="E196" s="42"/>
      <c r="F196" s="95" t="s">
        <v>353</v>
      </c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65">
        <f t="shared" si="62"/>
        <v>0</v>
      </c>
      <c r="R196" s="53"/>
      <c r="S196" s="134">
        <f t="shared" si="63"/>
        <v>0</v>
      </c>
    </row>
    <row r="197" spans="1:19" s="46" customFormat="1" ht="15">
      <c r="A197" s="40"/>
      <c r="B197" s="41"/>
      <c r="C197" s="41" t="s">
        <v>165</v>
      </c>
      <c r="D197" s="41"/>
      <c r="E197" s="42"/>
      <c r="F197" s="95" t="s">
        <v>354</v>
      </c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65">
        <f t="shared" si="62"/>
        <v>0</v>
      </c>
      <c r="R197" s="53"/>
      <c r="S197" s="134">
        <f t="shared" si="63"/>
        <v>0</v>
      </c>
    </row>
    <row r="198" spans="1:19" s="51" customFormat="1" ht="15">
      <c r="A198" s="47"/>
      <c r="B198" s="48" t="s">
        <v>166</v>
      </c>
      <c r="C198" s="48"/>
      <c r="D198" s="48"/>
      <c r="E198" s="49"/>
      <c r="F198" s="95" t="s">
        <v>355</v>
      </c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38">
        <f t="shared" si="62"/>
        <v>0</v>
      </c>
      <c r="R198" s="15"/>
      <c r="S198" s="133">
        <f t="shared" si="63"/>
        <v>0</v>
      </c>
    </row>
    <row r="199" spans="1:19" s="51" customFormat="1" ht="15">
      <c r="A199" s="47"/>
      <c r="B199" s="48" t="s">
        <v>389</v>
      </c>
      <c r="C199" s="48"/>
      <c r="D199" s="48"/>
      <c r="E199" s="49"/>
      <c r="F199" s="101" t="s">
        <v>390</v>
      </c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38">
        <f t="shared" si="62"/>
        <v>0</v>
      </c>
      <c r="R199" s="15"/>
      <c r="S199" s="133">
        <f t="shared" si="63"/>
        <v>0</v>
      </c>
    </row>
    <row r="200" spans="1:19" s="51" customFormat="1" ht="15">
      <c r="A200" s="47"/>
      <c r="B200" s="48" t="s">
        <v>167</v>
      </c>
      <c r="C200" s="48"/>
      <c r="D200" s="48"/>
      <c r="E200" s="49"/>
      <c r="F200" s="95" t="s">
        <v>356</v>
      </c>
      <c r="G200" s="50"/>
      <c r="H200" s="50"/>
      <c r="I200" s="50"/>
      <c r="J200" s="50"/>
      <c r="K200" s="50">
        <v>12000</v>
      </c>
      <c r="L200" s="50">
        <v>6700</v>
      </c>
      <c r="M200" s="50"/>
      <c r="N200" s="50"/>
      <c r="O200" s="50"/>
      <c r="P200" s="50">
        <v>220</v>
      </c>
      <c r="Q200" s="38">
        <f t="shared" si="62"/>
        <v>18920</v>
      </c>
      <c r="R200" s="15"/>
      <c r="S200" s="133">
        <f t="shared" si="63"/>
        <v>-18920</v>
      </c>
    </row>
    <row r="201" spans="1:19" s="51" customFormat="1" ht="15">
      <c r="A201" s="47"/>
      <c r="B201" s="48" t="s">
        <v>168</v>
      </c>
      <c r="C201" s="48"/>
      <c r="D201" s="48"/>
      <c r="E201" s="49"/>
      <c r="F201" s="95" t="s">
        <v>357</v>
      </c>
      <c r="G201" s="50"/>
      <c r="H201" s="50"/>
      <c r="I201" s="50"/>
      <c r="J201" s="50"/>
      <c r="K201" s="50"/>
      <c r="L201" s="50">
        <v>820</v>
      </c>
      <c r="M201" s="50"/>
      <c r="N201" s="50"/>
      <c r="O201" s="50"/>
      <c r="P201" s="50"/>
      <c r="Q201" s="38">
        <f t="shared" si="62"/>
        <v>820</v>
      </c>
      <c r="R201" s="15"/>
      <c r="S201" s="133">
        <f t="shared" si="63"/>
        <v>-820</v>
      </c>
    </row>
    <row r="202" spans="1:19" s="51" customFormat="1" ht="15">
      <c r="A202" s="47"/>
      <c r="B202" s="48" t="s">
        <v>169</v>
      </c>
      <c r="C202" s="48"/>
      <c r="D202" s="48"/>
      <c r="E202" s="49"/>
      <c r="F202" s="95" t="s">
        <v>358</v>
      </c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38">
        <f t="shared" si="62"/>
        <v>0</v>
      </c>
      <c r="R202" s="15"/>
      <c r="S202" s="133">
        <f t="shared" si="63"/>
        <v>0</v>
      </c>
    </row>
    <row r="203" spans="1:19" s="51" customFormat="1" ht="15">
      <c r="A203" s="47"/>
      <c r="B203" s="48" t="s">
        <v>170</v>
      </c>
      <c r="C203" s="48"/>
      <c r="D203" s="48"/>
      <c r="E203" s="49"/>
      <c r="F203" s="95" t="s">
        <v>359</v>
      </c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38">
        <f t="shared" si="62"/>
        <v>0</v>
      </c>
      <c r="R203" s="15"/>
      <c r="S203" s="133">
        <f t="shared" si="63"/>
        <v>0</v>
      </c>
    </row>
    <row r="204" spans="1:19" s="51" customFormat="1" ht="15">
      <c r="A204" s="47"/>
      <c r="B204" s="48" t="s">
        <v>51</v>
      </c>
      <c r="C204" s="48"/>
      <c r="D204" s="48"/>
      <c r="E204" s="49"/>
      <c r="F204" s="95" t="s">
        <v>360</v>
      </c>
      <c r="G204" s="50">
        <v>262</v>
      </c>
      <c r="H204" s="50"/>
      <c r="I204" s="50">
        <v>262</v>
      </c>
      <c r="J204" s="50"/>
      <c r="K204" s="50"/>
      <c r="L204" s="50">
        <v>500</v>
      </c>
      <c r="M204" s="50"/>
      <c r="N204" s="50"/>
      <c r="O204" s="50"/>
      <c r="P204" s="50">
        <v>250</v>
      </c>
      <c r="Q204" s="38">
        <f t="shared" si="62"/>
        <v>750</v>
      </c>
      <c r="R204" s="15"/>
      <c r="S204" s="133">
        <f t="shared" si="63"/>
        <v>-488</v>
      </c>
    </row>
    <row r="205" spans="1:19" ht="14.25">
      <c r="A205" s="54"/>
      <c r="B205" s="6"/>
      <c r="E205" s="55"/>
      <c r="F205" s="95" t="s">
        <v>205</v>
      </c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3"/>
      <c r="R205" s="53"/>
      <c r="S205" s="5"/>
    </row>
    <row r="206" spans="1:19" s="34" customFormat="1" ht="15">
      <c r="A206" s="28" t="s">
        <v>171</v>
      </c>
      <c r="B206" s="29"/>
      <c r="C206" s="29"/>
      <c r="D206" s="29"/>
      <c r="E206" s="30"/>
      <c r="F206" s="95" t="s">
        <v>361</v>
      </c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31">
        <f>SUM(K206:P206)</f>
        <v>0</v>
      </c>
      <c r="R206" s="32"/>
      <c r="S206" s="133">
        <f>G206-Q206</f>
        <v>0</v>
      </c>
    </row>
    <row r="207" spans="1:19" s="34" customFormat="1" ht="15">
      <c r="A207" s="33"/>
      <c r="E207" s="71"/>
      <c r="F207" s="95" t="s">
        <v>205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5"/>
      <c r="R207" s="15"/>
      <c r="S207" s="5"/>
    </row>
    <row r="208" spans="1:19" s="34" customFormat="1" ht="14.25">
      <c r="A208" s="28" t="s">
        <v>172</v>
      </c>
      <c r="B208" s="29"/>
      <c r="C208" s="29"/>
      <c r="D208" s="29"/>
      <c r="E208" s="30"/>
      <c r="F208" s="95" t="s">
        <v>362</v>
      </c>
      <c r="G208" s="31">
        <f aca="true" t="shared" si="64" ref="G208:Q208">G209+G214</f>
        <v>0</v>
      </c>
      <c r="H208" s="31">
        <f t="shared" si="64"/>
        <v>0</v>
      </c>
      <c r="I208" s="31">
        <f t="shared" si="64"/>
        <v>0</v>
      </c>
      <c r="J208" s="31">
        <f t="shared" si="64"/>
        <v>0</v>
      </c>
      <c r="K208" s="31">
        <f t="shared" si="64"/>
        <v>0</v>
      </c>
      <c r="L208" s="31">
        <f t="shared" si="64"/>
        <v>52</v>
      </c>
      <c r="M208" s="31">
        <f t="shared" si="64"/>
        <v>1800</v>
      </c>
      <c r="N208" s="31">
        <f t="shared" si="64"/>
        <v>-15930</v>
      </c>
      <c r="O208" s="31">
        <f t="shared" si="64"/>
        <v>0</v>
      </c>
      <c r="P208" s="31">
        <f t="shared" si="64"/>
        <v>0</v>
      </c>
      <c r="Q208" s="31">
        <f t="shared" si="64"/>
        <v>-14078</v>
      </c>
      <c r="R208" s="32"/>
      <c r="S208" s="135">
        <f>S209+S214</f>
        <v>14078</v>
      </c>
    </row>
    <row r="209" spans="1:19" s="51" customFormat="1" ht="15">
      <c r="A209" s="35"/>
      <c r="B209" s="36" t="s">
        <v>173</v>
      </c>
      <c r="C209" s="36"/>
      <c r="D209" s="36"/>
      <c r="E209" s="37"/>
      <c r="F209" s="95" t="s">
        <v>363</v>
      </c>
      <c r="G209" s="38">
        <f aca="true" t="shared" si="65" ref="G209:Q209">SUM(G210:G212)</f>
        <v>0</v>
      </c>
      <c r="H209" s="38">
        <f t="shared" si="65"/>
        <v>0</v>
      </c>
      <c r="I209" s="38">
        <f t="shared" si="65"/>
        <v>0</v>
      </c>
      <c r="J209" s="38">
        <f t="shared" si="65"/>
        <v>0</v>
      </c>
      <c r="K209" s="38">
        <f t="shared" si="65"/>
        <v>0</v>
      </c>
      <c r="L209" s="38">
        <f t="shared" si="65"/>
        <v>0</v>
      </c>
      <c r="M209" s="38">
        <f t="shared" si="65"/>
        <v>1750</v>
      </c>
      <c r="N209" s="38">
        <f t="shared" si="65"/>
        <v>-17500</v>
      </c>
      <c r="O209" s="38">
        <f t="shared" si="65"/>
        <v>0</v>
      </c>
      <c r="P209" s="38">
        <f t="shared" si="65"/>
        <v>0</v>
      </c>
      <c r="Q209" s="38">
        <f t="shared" si="65"/>
        <v>-15750</v>
      </c>
      <c r="R209" s="15"/>
      <c r="S209" s="135">
        <f>SUM(S210:S212)</f>
        <v>15750</v>
      </c>
    </row>
    <row r="210" spans="1:19" s="46" customFormat="1" ht="15">
      <c r="A210" s="40"/>
      <c r="B210" s="41"/>
      <c r="C210" s="41" t="s">
        <v>174</v>
      </c>
      <c r="D210" s="41"/>
      <c r="E210" s="42"/>
      <c r="F210" s="95" t="s">
        <v>364</v>
      </c>
      <c r="G210" s="50"/>
      <c r="H210" s="50"/>
      <c r="I210" s="50"/>
      <c r="J210" s="50"/>
      <c r="K210" s="50"/>
      <c r="L210" s="50"/>
      <c r="M210" s="50">
        <f>SUM(-N210*0.1)</f>
        <v>1600</v>
      </c>
      <c r="N210" s="50">
        <v>-16000</v>
      </c>
      <c r="O210" s="50"/>
      <c r="P210" s="50"/>
      <c r="Q210" s="65">
        <f>SUM(K210:P210)</f>
        <v>-14400</v>
      </c>
      <c r="R210" s="53"/>
      <c r="S210" s="134">
        <f>G210-Q210</f>
        <v>14400</v>
      </c>
    </row>
    <row r="211" spans="1:19" s="46" customFormat="1" ht="15">
      <c r="A211" s="40"/>
      <c r="B211" s="41"/>
      <c r="C211" s="41" t="s">
        <v>175</v>
      </c>
      <c r="D211" s="41"/>
      <c r="E211" s="42"/>
      <c r="F211" s="95" t="s">
        <v>365</v>
      </c>
      <c r="G211" s="50"/>
      <c r="H211" s="50"/>
      <c r="I211" s="50"/>
      <c r="J211" s="50"/>
      <c r="K211" s="50"/>
      <c r="L211" s="50"/>
      <c r="M211" s="50">
        <f>SUM(-N211*0.1)</f>
        <v>150</v>
      </c>
      <c r="N211" s="50">
        <v>-1500</v>
      </c>
      <c r="O211" s="50"/>
      <c r="P211" s="50"/>
      <c r="Q211" s="65">
        <f>SUM(K211:P211)</f>
        <v>-1350</v>
      </c>
      <c r="R211" s="53"/>
      <c r="S211" s="134">
        <f>G211-Q211</f>
        <v>1350</v>
      </c>
    </row>
    <row r="212" spans="1:19" s="46" customFormat="1" ht="15">
      <c r="A212" s="40"/>
      <c r="B212" s="41"/>
      <c r="C212" s="41" t="s">
        <v>176</v>
      </c>
      <c r="D212" s="41"/>
      <c r="E212" s="42"/>
      <c r="F212" s="95" t="s">
        <v>366</v>
      </c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65">
        <f>SUM(K212:P212)</f>
        <v>0</v>
      </c>
      <c r="R212" s="53"/>
      <c r="S212" s="134">
        <f>G212-Q212</f>
        <v>0</v>
      </c>
    </row>
    <row r="213" spans="1:19" s="46" customFormat="1" ht="15">
      <c r="A213" s="40"/>
      <c r="B213" s="41"/>
      <c r="C213" s="41" t="s">
        <v>385</v>
      </c>
      <c r="D213" s="41"/>
      <c r="E213" s="42"/>
      <c r="F213" s="95" t="s">
        <v>367</v>
      </c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65"/>
      <c r="R213" s="53"/>
      <c r="S213" s="134"/>
    </row>
    <row r="214" spans="1:19" s="51" customFormat="1" ht="15">
      <c r="A214" s="35"/>
      <c r="B214" s="36" t="s">
        <v>177</v>
      </c>
      <c r="C214" s="36"/>
      <c r="D214" s="36"/>
      <c r="E214" s="37"/>
      <c r="F214" s="95" t="s">
        <v>368</v>
      </c>
      <c r="G214" s="38">
        <f aca="true" t="shared" si="66" ref="G214:Q214">SUM(G215:G216)</f>
        <v>0</v>
      </c>
      <c r="H214" s="38">
        <f t="shared" si="66"/>
        <v>0</v>
      </c>
      <c r="I214" s="38">
        <f t="shared" si="66"/>
        <v>0</v>
      </c>
      <c r="J214" s="38">
        <f t="shared" si="66"/>
        <v>0</v>
      </c>
      <c r="K214" s="38">
        <f t="shared" si="66"/>
        <v>0</v>
      </c>
      <c r="L214" s="38">
        <f t="shared" si="66"/>
        <v>52</v>
      </c>
      <c r="M214" s="38">
        <f t="shared" si="66"/>
        <v>50</v>
      </c>
      <c r="N214" s="38">
        <f t="shared" si="66"/>
        <v>1570</v>
      </c>
      <c r="O214" s="38">
        <f t="shared" si="66"/>
        <v>0</v>
      </c>
      <c r="P214" s="38">
        <f t="shared" si="66"/>
        <v>0</v>
      </c>
      <c r="Q214" s="38">
        <f t="shared" si="66"/>
        <v>1672</v>
      </c>
      <c r="R214" s="15"/>
      <c r="S214" s="135">
        <f>SUM(S215:S216)</f>
        <v>-1672</v>
      </c>
    </row>
    <row r="215" spans="1:19" s="46" customFormat="1" ht="15">
      <c r="A215" s="40"/>
      <c r="B215" s="41"/>
      <c r="C215" s="41" t="s">
        <v>178</v>
      </c>
      <c r="D215" s="41"/>
      <c r="E215" s="42"/>
      <c r="F215" s="95" t="s">
        <v>369</v>
      </c>
      <c r="G215" s="50"/>
      <c r="H215" s="50"/>
      <c r="I215" s="50"/>
      <c r="J215" s="50"/>
      <c r="K215" s="50"/>
      <c r="L215" s="50">
        <v>52</v>
      </c>
      <c r="M215" s="50">
        <v>50</v>
      </c>
      <c r="N215" s="50">
        <v>370</v>
      </c>
      <c r="O215" s="50"/>
      <c r="P215" s="50"/>
      <c r="Q215" s="65">
        <f>SUM(K215:P215)</f>
        <v>472</v>
      </c>
      <c r="R215" s="53"/>
      <c r="S215" s="134">
        <f>G215-Q215</f>
        <v>-472</v>
      </c>
    </row>
    <row r="216" spans="1:19" s="46" customFormat="1" ht="15">
      <c r="A216" s="40"/>
      <c r="B216" s="41"/>
      <c r="C216" s="41" t="s">
        <v>179</v>
      </c>
      <c r="D216" s="41"/>
      <c r="E216" s="42"/>
      <c r="F216" s="95" t="s">
        <v>370</v>
      </c>
      <c r="G216" s="50"/>
      <c r="H216" s="50"/>
      <c r="I216" s="50"/>
      <c r="J216" s="50"/>
      <c r="K216" s="50"/>
      <c r="L216" s="50"/>
      <c r="M216" s="50"/>
      <c r="N216" s="50">
        <v>1200</v>
      </c>
      <c r="O216" s="50"/>
      <c r="P216" s="50"/>
      <c r="Q216" s="65">
        <f>SUM(K216:P216)</f>
        <v>1200</v>
      </c>
      <c r="R216" s="53"/>
      <c r="S216" s="134">
        <f>G216-Q216</f>
        <v>-1200</v>
      </c>
    </row>
    <row r="217" spans="1:19" s="46" customFormat="1" ht="15">
      <c r="A217" s="40"/>
      <c r="B217" s="41"/>
      <c r="C217" s="41" t="s">
        <v>386</v>
      </c>
      <c r="D217" s="41"/>
      <c r="E217" s="42"/>
      <c r="F217" s="95" t="s">
        <v>371</v>
      </c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65"/>
      <c r="R217" s="53"/>
      <c r="S217" s="134"/>
    </row>
    <row r="218" spans="1:19" s="46" customFormat="1" ht="9.75" customHeight="1">
      <c r="A218" s="45"/>
      <c r="F218" s="95" t="s">
        <v>205</v>
      </c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"/>
    </row>
    <row r="219" spans="1:19" ht="6.75" customHeight="1">
      <c r="A219" s="72"/>
      <c r="B219" s="73"/>
      <c r="C219" s="74"/>
      <c r="D219" s="74"/>
      <c r="E219" s="74"/>
      <c r="F219" s="95" t="s">
        <v>205</v>
      </c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6"/>
      <c r="S219" s="138"/>
    </row>
    <row r="220" spans="1:19" s="82" customFormat="1" ht="14.25">
      <c r="A220" s="77"/>
      <c r="B220" s="78"/>
      <c r="C220" s="79"/>
      <c r="D220" s="79"/>
      <c r="E220" s="99" t="s">
        <v>180</v>
      </c>
      <c r="F220" s="95" t="s">
        <v>205</v>
      </c>
      <c r="G220" s="80">
        <f aca="true" t="shared" si="67" ref="G220:Q220">G10+G19+G38+G41+G76+G86+G106+G117+G128+G141+G150+G160+G190+G208</f>
        <v>92707</v>
      </c>
      <c r="H220" s="80">
        <f t="shared" si="67"/>
        <v>4869</v>
      </c>
      <c r="I220" s="80">
        <f t="shared" si="67"/>
        <v>1706</v>
      </c>
      <c r="J220" s="80">
        <f t="shared" si="67"/>
        <v>1990</v>
      </c>
      <c r="K220" s="80">
        <f t="shared" si="67"/>
        <v>57940</v>
      </c>
      <c r="L220" s="80">
        <f t="shared" si="67"/>
        <v>45704</v>
      </c>
      <c r="M220" s="80">
        <f t="shared" si="67"/>
        <v>1858</v>
      </c>
      <c r="N220" s="80">
        <f t="shared" si="67"/>
        <v>-15930</v>
      </c>
      <c r="O220" s="80">
        <f t="shared" si="67"/>
        <v>0</v>
      </c>
      <c r="P220" s="80">
        <f t="shared" si="67"/>
        <v>3945</v>
      </c>
      <c r="Q220" s="80">
        <f t="shared" si="67"/>
        <v>93517</v>
      </c>
      <c r="R220" s="81"/>
      <c r="S220" s="139">
        <f>S10+S19+S38+S41+S76+S86+S106+S117+S128+S141+S150+S160+S190+S208</f>
        <v>-810</v>
      </c>
    </row>
    <row r="221" spans="1:19" ht="14.25">
      <c r="A221" s="5"/>
      <c r="B221" s="83"/>
      <c r="C221" s="5"/>
      <c r="D221" s="5"/>
      <c r="E221" s="5"/>
      <c r="F221" s="95" t="s">
        <v>205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5.75">
      <c r="A222" s="86" t="s">
        <v>196</v>
      </c>
      <c r="B222" s="83"/>
      <c r="C222" s="5"/>
      <c r="D222" s="5"/>
      <c r="E222" s="5"/>
      <c r="F222" s="95" t="s">
        <v>205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5">
      <c r="A223" s="151">
        <v>31</v>
      </c>
      <c r="B223" s="151"/>
      <c r="C223" s="87" t="s">
        <v>188</v>
      </c>
      <c r="D223" s="51"/>
      <c r="E223" s="5"/>
      <c r="F223" s="95" t="s">
        <v>372</v>
      </c>
      <c r="G223" s="50">
        <v>21000</v>
      </c>
      <c r="H223" s="50"/>
      <c r="I223" s="50">
        <v>2500</v>
      </c>
      <c r="J223" s="50"/>
      <c r="K223" s="50">
        <v>730</v>
      </c>
      <c r="L223" s="50">
        <v>2600</v>
      </c>
      <c r="M223" s="50">
        <v>1358</v>
      </c>
      <c r="N223" s="50">
        <v>950</v>
      </c>
      <c r="O223" s="50">
        <v>7353</v>
      </c>
      <c r="P223" s="50"/>
      <c r="Q223" s="65">
        <f>SUM(K223:P223)</f>
        <v>12991</v>
      </c>
      <c r="R223" s="5"/>
      <c r="S223" s="134">
        <f aca="true" t="shared" si="68" ref="S223:S228">G223-Q223</f>
        <v>8009</v>
      </c>
    </row>
    <row r="224" spans="1:19" ht="15">
      <c r="A224" s="151">
        <v>33</v>
      </c>
      <c r="B224" s="151"/>
      <c r="C224" s="87" t="s">
        <v>189</v>
      </c>
      <c r="D224" s="51"/>
      <c r="E224" s="5"/>
      <c r="F224" s="95" t="s">
        <v>373</v>
      </c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65">
        <f>SUM(K224:P224)</f>
        <v>0</v>
      </c>
      <c r="R224" s="5"/>
      <c r="S224" s="134">
        <f t="shared" si="68"/>
        <v>0</v>
      </c>
    </row>
    <row r="225" spans="1:19" ht="15">
      <c r="A225" s="151">
        <v>35</v>
      </c>
      <c r="B225" s="151"/>
      <c r="C225" s="87" t="s">
        <v>190</v>
      </c>
      <c r="D225" s="51"/>
      <c r="E225" s="5"/>
      <c r="F225" s="95" t="s">
        <v>374</v>
      </c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65">
        <f>SUM(K225:P225)</f>
        <v>0</v>
      </c>
      <c r="R225" s="5"/>
      <c r="S225" s="134">
        <f t="shared" si="68"/>
        <v>0</v>
      </c>
    </row>
    <row r="226" spans="1:19" ht="15">
      <c r="A226" s="151">
        <v>37</v>
      </c>
      <c r="B226" s="151"/>
      <c r="C226" s="87" t="s">
        <v>191</v>
      </c>
      <c r="D226" s="51"/>
      <c r="E226" s="5"/>
      <c r="F226" s="95" t="s">
        <v>375</v>
      </c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65">
        <f>SUM(K226:P226)</f>
        <v>0</v>
      </c>
      <c r="R226" s="5"/>
      <c r="S226" s="134">
        <f t="shared" si="68"/>
        <v>0</v>
      </c>
    </row>
    <row r="227" spans="1:19" ht="15">
      <c r="A227" s="151">
        <v>39</v>
      </c>
      <c r="B227" s="151"/>
      <c r="C227" s="87" t="s">
        <v>192</v>
      </c>
      <c r="D227" s="51"/>
      <c r="E227" s="5"/>
      <c r="F227" s="95" t="s">
        <v>376</v>
      </c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65">
        <f>SUM(K227:P227)</f>
        <v>0</v>
      </c>
      <c r="R227" s="5"/>
      <c r="S227" s="134">
        <f t="shared" si="68"/>
        <v>0</v>
      </c>
    </row>
    <row r="228" spans="1:19" s="85" customFormat="1" ht="14.25">
      <c r="A228" s="34"/>
      <c r="B228" s="89"/>
      <c r="C228" s="90"/>
      <c r="D228" s="34"/>
      <c r="E228" s="91" t="s">
        <v>193</v>
      </c>
      <c r="F228" s="95" t="s">
        <v>205</v>
      </c>
      <c r="G228" s="80">
        <f aca="true" t="shared" si="69" ref="G228:Q228">SUM(G223:G227)</f>
        <v>21000</v>
      </c>
      <c r="H228" s="80">
        <f t="shared" si="69"/>
        <v>0</v>
      </c>
      <c r="I228" s="80">
        <f t="shared" si="69"/>
        <v>2500</v>
      </c>
      <c r="J228" s="80">
        <f t="shared" si="69"/>
        <v>0</v>
      </c>
      <c r="K228" s="80">
        <f t="shared" si="69"/>
        <v>730</v>
      </c>
      <c r="L228" s="80">
        <f t="shared" si="69"/>
        <v>2600</v>
      </c>
      <c r="M228" s="80">
        <f t="shared" si="69"/>
        <v>1358</v>
      </c>
      <c r="N228" s="80">
        <f t="shared" si="69"/>
        <v>950</v>
      </c>
      <c r="O228" s="80">
        <f t="shared" si="69"/>
        <v>7353</v>
      </c>
      <c r="P228" s="80">
        <f t="shared" si="69"/>
        <v>0</v>
      </c>
      <c r="Q228" s="80">
        <f t="shared" si="69"/>
        <v>12991</v>
      </c>
      <c r="R228" s="81"/>
      <c r="S228" s="141">
        <f t="shared" si="68"/>
        <v>8009</v>
      </c>
    </row>
    <row r="229" spans="1:19" ht="9" customHeight="1">
      <c r="A229" s="51"/>
      <c r="B229" s="88"/>
      <c r="C229" s="51"/>
      <c r="D229" s="51"/>
      <c r="E229" s="5"/>
      <c r="F229" s="95" t="s">
        <v>205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t="15">
      <c r="A230" s="149">
        <v>90</v>
      </c>
      <c r="B230" s="149"/>
      <c r="C230" s="51" t="s">
        <v>194</v>
      </c>
      <c r="D230" s="51"/>
      <c r="E230" s="5"/>
      <c r="F230" s="95" t="s">
        <v>377</v>
      </c>
      <c r="G230" s="50">
        <v>17836</v>
      </c>
      <c r="H230" s="50"/>
      <c r="I230" s="50"/>
      <c r="J230" s="50"/>
      <c r="K230" s="50"/>
      <c r="L230" s="50">
        <v>17836</v>
      </c>
      <c r="M230" s="50"/>
      <c r="N230" s="50"/>
      <c r="O230" s="50"/>
      <c r="P230" s="50"/>
      <c r="Q230" s="65">
        <f>SUM(K230:P230)</f>
        <v>17836</v>
      </c>
      <c r="R230" s="5"/>
      <c r="S230" s="141">
        <f>G230-Q230</f>
        <v>0</v>
      </c>
    </row>
    <row r="231" spans="1:19" ht="6" customHeight="1">
      <c r="A231" s="5"/>
      <c r="B231" s="83"/>
      <c r="C231" s="5"/>
      <c r="D231" s="5"/>
      <c r="E231" s="5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5"/>
      <c r="S231" s="5"/>
    </row>
    <row r="232" spans="2:19" s="85" customFormat="1" ht="14.25">
      <c r="B232" s="84"/>
      <c r="E232" s="91" t="s">
        <v>195</v>
      </c>
      <c r="F232" s="92"/>
      <c r="G232" s="80">
        <f>G220+G228-G230</f>
        <v>95871</v>
      </c>
      <c r="H232" s="80">
        <f aca="true" t="shared" si="70" ref="H232:Q232">H220+H228-H230</f>
        <v>4869</v>
      </c>
      <c r="I232" s="80">
        <f t="shared" si="70"/>
        <v>4206</v>
      </c>
      <c r="J232" s="80">
        <f t="shared" si="70"/>
        <v>1990</v>
      </c>
      <c r="K232" s="80">
        <f t="shared" si="70"/>
        <v>58670</v>
      </c>
      <c r="L232" s="80">
        <f t="shared" si="70"/>
        <v>30468</v>
      </c>
      <c r="M232" s="80">
        <f t="shared" si="70"/>
        <v>3216</v>
      </c>
      <c r="N232" s="80">
        <f t="shared" si="70"/>
        <v>-14980</v>
      </c>
      <c r="O232" s="80">
        <f t="shared" si="70"/>
        <v>7353</v>
      </c>
      <c r="P232" s="80">
        <f t="shared" si="70"/>
        <v>3945</v>
      </c>
      <c r="Q232" s="80">
        <f t="shared" si="70"/>
        <v>88672</v>
      </c>
      <c r="R232" s="81"/>
      <c r="S232" s="142">
        <f>G232-Q232</f>
        <v>7199</v>
      </c>
    </row>
    <row r="233" spans="1:19" ht="12.75">
      <c r="A233" s="5"/>
      <c r="B233" s="83"/>
      <c r="C233" s="5"/>
      <c r="D233" s="5"/>
      <c r="E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105"/>
    </row>
    <row r="234" spans="1:19" ht="12.75">
      <c r="A234" s="5"/>
      <c r="B234" s="83"/>
      <c r="C234" s="5"/>
      <c r="D234" s="5"/>
      <c r="E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105"/>
    </row>
    <row r="235" spans="1:19" ht="12.75">
      <c r="A235" s="5"/>
      <c r="B235" s="83"/>
      <c r="C235" s="5"/>
      <c r="D235" s="5"/>
      <c r="E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105"/>
    </row>
    <row r="236" spans="1:19" ht="12.75">
      <c r="A236" s="5"/>
      <c r="B236" s="83"/>
      <c r="C236" s="5"/>
      <c r="D236" s="5"/>
      <c r="E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105"/>
    </row>
    <row r="237" spans="1:19" ht="12.75">
      <c r="A237" s="5"/>
      <c r="B237" s="83"/>
      <c r="C237" s="5"/>
      <c r="D237" s="5"/>
      <c r="E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105"/>
    </row>
    <row r="238" spans="1:19" ht="12.75">
      <c r="A238" s="5"/>
      <c r="B238" s="83"/>
      <c r="C238" s="5"/>
      <c r="D238" s="5"/>
      <c r="E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105"/>
    </row>
    <row r="239" spans="1:19" ht="12.75">
      <c r="A239" s="5"/>
      <c r="B239" s="83"/>
      <c r="C239" s="5"/>
      <c r="D239" s="5"/>
      <c r="E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105"/>
    </row>
    <row r="240" spans="1:19" ht="12.75">
      <c r="A240" s="5"/>
      <c r="B240" s="83"/>
      <c r="C240" s="5"/>
      <c r="D240" s="5"/>
      <c r="E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105"/>
    </row>
    <row r="241" spans="1:19" ht="12.75">
      <c r="A241" s="5"/>
      <c r="B241" s="83"/>
      <c r="C241" s="5"/>
      <c r="D241" s="5"/>
      <c r="E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105"/>
    </row>
    <row r="242" spans="1:19" ht="12.75">
      <c r="A242" s="5"/>
      <c r="B242" s="83"/>
      <c r="C242" s="5"/>
      <c r="D242" s="5"/>
      <c r="E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105"/>
    </row>
    <row r="243" spans="1:19" ht="12.75">
      <c r="A243" s="5"/>
      <c r="B243" s="83"/>
      <c r="C243" s="5"/>
      <c r="D243" s="5"/>
      <c r="E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105"/>
    </row>
    <row r="244" spans="1:19" ht="12.75">
      <c r="A244" s="5"/>
      <c r="B244" s="83"/>
      <c r="C244" s="5"/>
      <c r="D244" s="5"/>
      <c r="E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105"/>
    </row>
    <row r="245" spans="1:19" ht="12.75">
      <c r="A245" s="5"/>
      <c r="B245" s="83"/>
      <c r="C245" s="5"/>
      <c r="D245" s="5"/>
      <c r="E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105"/>
    </row>
    <row r="246" spans="1:19" ht="12.75">
      <c r="A246" s="5"/>
      <c r="B246" s="83"/>
      <c r="C246" s="5"/>
      <c r="D246" s="5"/>
      <c r="E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105"/>
    </row>
    <row r="247" spans="1:19" ht="12.75">
      <c r="A247" s="5"/>
      <c r="B247" s="83"/>
      <c r="C247" s="5"/>
      <c r="D247" s="5"/>
      <c r="E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105"/>
    </row>
    <row r="248" spans="1:19" ht="12.75">
      <c r="A248" s="5"/>
      <c r="B248" s="83"/>
      <c r="C248" s="5"/>
      <c r="D248" s="5"/>
      <c r="E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105"/>
    </row>
    <row r="249" spans="1:19" ht="12.75">
      <c r="A249" s="5"/>
      <c r="B249" s="83"/>
      <c r="C249" s="5"/>
      <c r="D249" s="5"/>
      <c r="E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105"/>
    </row>
    <row r="250" spans="1:19" ht="12.75">
      <c r="A250" s="5"/>
      <c r="B250" s="83"/>
      <c r="C250" s="5"/>
      <c r="D250" s="5"/>
      <c r="E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105"/>
    </row>
    <row r="251" spans="1:19" ht="12.75">
      <c r="A251" s="5"/>
      <c r="B251" s="83"/>
      <c r="C251" s="5"/>
      <c r="D251" s="5"/>
      <c r="E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105"/>
    </row>
    <row r="252" spans="1:19" ht="12.75">
      <c r="A252" s="5"/>
      <c r="B252" s="83"/>
      <c r="C252" s="5"/>
      <c r="D252" s="5"/>
      <c r="E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105"/>
    </row>
    <row r="253" spans="1:19" ht="12.75">
      <c r="A253" s="5"/>
      <c r="B253" s="83"/>
      <c r="C253" s="5"/>
      <c r="D253" s="5"/>
      <c r="E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105"/>
    </row>
    <row r="254" spans="1:19" ht="12.75">
      <c r="A254" s="5"/>
      <c r="B254" s="83"/>
      <c r="C254" s="5"/>
      <c r="D254" s="5"/>
      <c r="E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105"/>
    </row>
    <row r="255" spans="1:19" ht="12.75">
      <c r="A255" s="5"/>
      <c r="B255" s="83"/>
      <c r="C255" s="5"/>
      <c r="D255" s="5"/>
      <c r="E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105"/>
    </row>
    <row r="256" spans="1:19" ht="12.75">
      <c r="A256" s="5"/>
      <c r="B256" s="83"/>
      <c r="C256" s="5"/>
      <c r="D256" s="5"/>
      <c r="E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105"/>
    </row>
    <row r="257" spans="1:19" ht="12.75">
      <c r="A257" s="5"/>
      <c r="B257" s="83"/>
      <c r="C257" s="5"/>
      <c r="D257" s="5"/>
      <c r="E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105"/>
    </row>
    <row r="258" spans="1:19" ht="12.75">
      <c r="A258" s="5"/>
      <c r="B258" s="83"/>
      <c r="C258" s="5"/>
      <c r="D258" s="5"/>
      <c r="E258" s="5"/>
      <c r="G258" s="4"/>
      <c r="H258" s="4"/>
      <c r="I258" s="4"/>
      <c r="J258" s="4"/>
      <c r="K258" s="4"/>
      <c r="L258" s="4"/>
      <c r="M258" s="4"/>
      <c r="N258" s="4"/>
      <c r="O258" s="4"/>
      <c r="P258" s="4"/>
      <c r="S258" s="106"/>
    </row>
    <row r="259" spans="1:19" ht="12.75">
      <c r="A259" s="5"/>
      <c r="B259" s="83"/>
      <c r="C259" s="5"/>
      <c r="D259" s="5"/>
      <c r="E259" s="5"/>
      <c r="G259" s="4"/>
      <c r="H259" s="4"/>
      <c r="I259" s="4"/>
      <c r="J259" s="4"/>
      <c r="K259" s="4"/>
      <c r="L259" s="4"/>
      <c r="M259" s="4"/>
      <c r="N259" s="4"/>
      <c r="O259" s="4"/>
      <c r="P259" s="4"/>
      <c r="S259" s="106"/>
    </row>
    <row r="260" spans="1:19" ht="12.75">
      <c r="A260" s="5"/>
      <c r="B260" s="83"/>
      <c r="C260" s="5"/>
      <c r="D260" s="5"/>
      <c r="E260" s="5"/>
      <c r="G260" s="4"/>
      <c r="H260" s="4"/>
      <c r="I260" s="4"/>
      <c r="J260" s="4"/>
      <c r="K260" s="4"/>
      <c r="L260" s="4"/>
      <c r="M260" s="4"/>
      <c r="N260" s="4"/>
      <c r="O260" s="4"/>
      <c r="P260" s="4"/>
      <c r="S260" s="106"/>
    </row>
    <row r="261" spans="1:19" ht="12.75">
      <c r="A261" s="5"/>
      <c r="B261" s="83"/>
      <c r="C261" s="5"/>
      <c r="D261" s="5"/>
      <c r="E261" s="5"/>
      <c r="G261" s="4"/>
      <c r="H261" s="4"/>
      <c r="I261" s="4"/>
      <c r="J261" s="4"/>
      <c r="K261" s="4"/>
      <c r="L261" s="4"/>
      <c r="M261" s="4"/>
      <c r="N261" s="4"/>
      <c r="O261" s="4"/>
      <c r="P261" s="4"/>
      <c r="S261" s="106"/>
    </row>
    <row r="262" spans="1:19" ht="12.75">
      <c r="A262" s="5"/>
      <c r="B262" s="83"/>
      <c r="C262" s="5"/>
      <c r="D262" s="5"/>
      <c r="E262" s="5"/>
      <c r="G262" s="4"/>
      <c r="H262" s="4"/>
      <c r="I262" s="4"/>
      <c r="J262" s="4"/>
      <c r="K262" s="4"/>
      <c r="L262" s="4"/>
      <c r="M262" s="4"/>
      <c r="N262" s="4"/>
      <c r="O262" s="4"/>
      <c r="P262" s="4"/>
      <c r="S262" s="106"/>
    </row>
    <row r="263" spans="1:19" ht="12.75">
      <c r="A263" s="5"/>
      <c r="B263" s="83"/>
      <c r="C263" s="5"/>
      <c r="D263" s="5"/>
      <c r="E263" s="5"/>
      <c r="G263" s="4"/>
      <c r="H263" s="4"/>
      <c r="I263" s="4"/>
      <c r="J263" s="4"/>
      <c r="K263" s="4"/>
      <c r="L263" s="4"/>
      <c r="M263" s="4"/>
      <c r="N263" s="4"/>
      <c r="O263" s="4"/>
      <c r="P263" s="4"/>
      <c r="S263" s="106"/>
    </row>
    <row r="264" spans="1:19" ht="12.75">
      <c r="A264" s="5"/>
      <c r="B264" s="83"/>
      <c r="C264" s="5"/>
      <c r="D264" s="5"/>
      <c r="E264" s="5"/>
      <c r="G264" s="4"/>
      <c r="H264" s="4"/>
      <c r="I264" s="4"/>
      <c r="J264" s="4"/>
      <c r="K264" s="4"/>
      <c r="L264" s="4"/>
      <c r="M264" s="4"/>
      <c r="N264" s="4"/>
      <c r="O264" s="4"/>
      <c r="P264" s="4"/>
      <c r="S264" s="106"/>
    </row>
    <row r="265" spans="1:19" ht="12.75">
      <c r="A265" s="5"/>
      <c r="B265" s="83"/>
      <c r="C265" s="5"/>
      <c r="D265" s="5"/>
      <c r="E265" s="5"/>
      <c r="G265" s="4"/>
      <c r="H265" s="4"/>
      <c r="I265" s="4"/>
      <c r="J265" s="4"/>
      <c r="K265" s="4"/>
      <c r="L265" s="4"/>
      <c r="M265" s="4"/>
      <c r="N265" s="4"/>
      <c r="O265" s="4"/>
      <c r="P265" s="4"/>
      <c r="S265" s="106"/>
    </row>
    <row r="266" spans="1:19" ht="12.75">
      <c r="A266" s="5"/>
      <c r="B266" s="83"/>
      <c r="C266" s="5"/>
      <c r="D266" s="5"/>
      <c r="E266" s="5"/>
      <c r="G266" s="4"/>
      <c r="H266" s="4"/>
      <c r="I266" s="4"/>
      <c r="J266" s="4"/>
      <c r="K266" s="4"/>
      <c r="L266" s="4"/>
      <c r="M266" s="4"/>
      <c r="N266" s="4"/>
      <c r="O266" s="4"/>
      <c r="P266" s="4"/>
      <c r="S266" s="106"/>
    </row>
    <row r="267" spans="1:19" ht="12.75">
      <c r="A267" s="5"/>
      <c r="B267" s="83"/>
      <c r="C267" s="5"/>
      <c r="D267" s="5"/>
      <c r="E267" s="5"/>
      <c r="G267" s="4"/>
      <c r="H267" s="4"/>
      <c r="I267" s="4"/>
      <c r="J267" s="4"/>
      <c r="K267" s="4"/>
      <c r="L267" s="4"/>
      <c r="M267" s="4"/>
      <c r="N267" s="4"/>
      <c r="O267" s="4"/>
      <c r="P267" s="4"/>
      <c r="S267" s="106"/>
    </row>
    <row r="268" spans="1:19" ht="12.75">
      <c r="A268" s="5"/>
      <c r="B268" s="83"/>
      <c r="C268" s="5"/>
      <c r="D268" s="5"/>
      <c r="E268" s="5"/>
      <c r="G268" s="4"/>
      <c r="H268" s="4"/>
      <c r="I268" s="4"/>
      <c r="J268" s="4"/>
      <c r="K268" s="4"/>
      <c r="L268" s="4"/>
      <c r="M268" s="4"/>
      <c r="N268" s="4"/>
      <c r="O268" s="4"/>
      <c r="P268" s="4"/>
      <c r="S268" s="106"/>
    </row>
    <row r="269" spans="1:19" ht="12.75">
      <c r="A269" s="5"/>
      <c r="B269" s="83"/>
      <c r="C269" s="5"/>
      <c r="D269" s="5"/>
      <c r="E269" s="5"/>
      <c r="G269" s="4"/>
      <c r="H269" s="4"/>
      <c r="I269" s="4"/>
      <c r="J269" s="4"/>
      <c r="K269" s="4"/>
      <c r="L269" s="4"/>
      <c r="M269" s="4"/>
      <c r="N269" s="4"/>
      <c r="O269" s="4"/>
      <c r="P269" s="4"/>
      <c r="S269" s="106"/>
    </row>
    <row r="270" spans="1:19" ht="12.75">
      <c r="A270" s="5"/>
      <c r="B270" s="83"/>
      <c r="C270" s="5"/>
      <c r="D270" s="5"/>
      <c r="E270" s="5"/>
      <c r="G270" s="4"/>
      <c r="H270" s="4"/>
      <c r="I270" s="4"/>
      <c r="J270" s="4"/>
      <c r="K270" s="4"/>
      <c r="L270" s="4"/>
      <c r="M270" s="4"/>
      <c r="N270" s="4"/>
      <c r="O270" s="4"/>
      <c r="P270" s="4"/>
      <c r="S270" s="106"/>
    </row>
    <row r="271" spans="1:19" ht="12.75">
      <c r="A271" s="5"/>
      <c r="B271" s="83"/>
      <c r="C271" s="5"/>
      <c r="D271" s="5"/>
      <c r="E271" s="5"/>
      <c r="G271" s="4"/>
      <c r="H271" s="4"/>
      <c r="I271" s="4"/>
      <c r="J271" s="4"/>
      <c r="K271" s="4"/>
      <c r="L271" s="4"/>
      <c r="M271" s="4"/>
      <c r="N271" s="4"/>
      <c r="O271" s="4"/>
      <c r="P271" s="4"/>
      <c r="S271" s="106"/>
    </row>
    <row r="272" spans="1:19" ht="12.75">
      <c r="A272" s="5"/>
      <c r="B272" s="83"/>
      <c r="C272" s="5"/>
      <c r="D272" s="5"/>
      <c r="E272" s="5"/>
      <c r="G272" s="4"/>
      <c r="H272" s="4"/>
      <c r="I272" s="4"/>
      <c r="J272" s="4"/>
      <c r="K272" s="4"/>
      <c r="L272" s="4"/>
      <c r="M272" s="4"/>
      <c r="N272" s="4"/>
      <c r="O272" s="4"/>
      <c r="P272" s="4"/>
      <c r="S272" s="106"/>
    </row>
    <row r="273" spans="1:19" ht="12.75">
      <c r="A273" s="5"/>
      <c r="B273" s="83"/>
      <c r="C273" s="5"/>
      <c r="D273" s="5"/>
      <c r="E273" s="5"/>
      <c r="G273" s="4"/>
      <c r="H273" s="4"/>
      <c r="I273" s="4"/>
      <c r="J273" s="4"/>
      <c r="K273" s="4"/>
      <c r="L273" s="4"/>
      <c r="M273" s="4"/>
      <c r="N273" s="4"/>
      <c r="O273" s="4"/>
      <c r="P273" s="4"/>
      <c r="S273" s="106"/>
    </row>
    <row r="274" spans="1:19" ht="12.75">
      <c r="A274" s="5"/>
      <c r="B274" s="83"/>
      <c r="C274" s="5"/>
      <c r="D274" s="5"/>
      <c r="E274" s="5"/>
      <c r="G274" s="4"/>
      <c r="H274" s="4"/>
      <c r="I274" s="4"/>
      <c r="J274" s="4"/>
      <c r="K274" s="4"/>
      <c r="L274" s="4"/>
      <c r="M274" s="4"/>
      <c r="N274" s="4"/>
      <c r="O274" s="4"/>
      <c r="P274" s="4"/>
      <c r="S274" s="106"/>
    </row>
    <row r="275" spans="1:19" ht="12.75">
      <c r="A275" s="5"/>
      <c r="B275" s="83"/>
      <c r="C275" s="5"/>
      <c r="D275" s="5"/>
      <c r="E275" s="5"/>
      <c r="G275" s="4"/>
      <c r="H275" s="4"/>
      <c r="I275" s="4"/>
      <c r="J275" s="4"/>
      <c r="K275" s="4"/>
      <c r="L275" s="4"/>
      <c r="M275" s="4"/>
      <c r="N275" s="4"/>
      <c r="O275" s="4"/>
      <c r="P275" s="4"/>
      <c r="S275" s="106"/>
    </row>
    <row r="276" spans="1:19" ht="12.75">
      <c r="A276" s="5"/>
      <c r="B276" s="83"/>
      <c r="C276" s="5"/>
      <c r="D276" s="5"/>
      <c r="E276" s="5"/>
      <c r="G276" s="4"/>
      <c r="H276" s="4"/>
      <c r="I276" s="4"/>
      <c r="J276" s="4"/>
      <c r="K276" s="4"/>
      <c r="L276" s="4"/>
      <c r="M276" s="4"/>
      <c r="N276" s="4"/>
      <c r="O276" s="4"/>
      <c r="P276" s="4"/>
      <c r="S276" s="106"/>
    </row>
    <row r="277" spans="1:19" ht="12.75">
      <c r="A277" s="5"/>
      <c r="B277" s="83"/>
      <c r="C277" s="5"/>
      <c r="D277" s="5"/>
      <c r="E277" s="5"/>
      <c r="G277" s="4"/>
      <c r="H277" s="4"/>
      <c r="I277" s="4"/>
      <c r="J277" s="4"/>
      <c r="K277" s="4"/>
      <c r="L277" s="4"/>
      <c r="M277" s="4"/>
      <c r="N277" s="4"/>
      <c r="O277" s="4"/>
      <c r="P277" s="4"/>
      <c r="S277" s="106"/>
    </row>
    <row r="278" spans="1:19" ht="12.75">
      <c r="A278" s="5"/>
      <c r="B278" s="83"/>
      <c r="C278" s="5"/>
      <c r="D278" s="5"/>
      <c r="E278" s="5"/>
      <c r="G278" s="4"/>
      <c r="H278" s="4"/>
      <c r="I278" s="4"/>
      <c r="J278" s="4"/>
      <c r="K278" s="4"/>
      <c r="L278" s="4"/>
      <c r="M278" s="4"/>
      <c r="N278" s="4"/>
      <c r="O278" s="4"/>
      <c r="P278" s="4"/>
      <c r="S278" s="106"/>
    </row>
    <row r="279" spans="1:19" ht="12.75">
      <c r="A279" s="5"/>
      <c r="B279" s="83"/>
      <c r="C279" s="5"/>
      <c r="D279" s="5"/>
      <c r="E279" s="5"/>
      <c r="G279" s="4"/>
      <c r="H279" s="4"/>
      <c r="I279" s="4"/>
      <c r="J279" s="4"/>
      <c r="K279" s="4"/>
      <c r="L279" s="4"/>
      <c r="M279" s="4"/>
      <c r="N279" s="4"/>
      <c r="O279" s="4"/>
      <c r="P279" s="4"/>
      <c r="S279" s="106"/>
    </row>
    <row r="280" spans="1:19" ht="12.75">
      <c r="A280" s="5"/>
      <c r="B280" s="83"/>
      <c r="C280" s="5"/>
      <c r="D280" s="5"/>
      <c r="E280" s="5"/>
      <c r="G280" s="4"/>
      <c r="H280" s="4"/>
      <c r="I280" s="4"/>
      <c r="J280" s="4"/>
      <c r="K280" s="4"/>
      <c r="L280" s="4"/>
      <c r="M280" s="4"/>
      <c r="N280" s="4"/>
      <c r="O280" s="4"/>
      <c r="P280" s="4"/>
      <c r="S280" s="106"/>
    </row>
    <row r="281" spans="1:19" ht="12.75">
      <c r="A281" s="5"/>
      <c r="B281" s="83"/>
      <c r="C281" s="5"/>
      <c r="D281" s="5"/>
      <c r="E281" s="5"/>
      <c r="G281" s="4"/>
      <c r="H281" s="4"/>
      <c r="I281" s="4"/>
      <c r="J281" s="4"/>
      <c r="K281" s="4"/>
      <c r="L281" s="4"/>
      <c r="M281" s="4"/>
      <c r="N281" s="4"/>
      <c r="O281" s="4"/>
      <c r="P281" s="4"/>
      <c r="S281" s="106"/>
    </row>
    <row r="282" spans="1:19" ht="12.75">
      <c r="A282" s="5"/>
      <c r="B282" s="83"/>
      <c r="C282" s="5"/>
      <c r="D282" s="5"/>
      <c r="E282" s="5"/>
      <c r="G282" s="4"/>
      <c r="H282" s="4"/>
      <c r="I282" s="4"/>
      <c r="J282" s="4"/>
      <c r="K282" s="4"/>
      <c r="L282" s="4"/>
      <c r="M282" s="4"/>
      <c r="N282" s="4"/>
      <c r="O282" s="4"/>
      <c r="P282" s="4"/>
      <c r="S282" s="106"/>
    </row>
    <row r="283" spans="1:19" ht="12.75">
      <c r="A283" s="5"/>
      <c r="B283" s="83"/>
      <c r="C283" s="5"/>
      <c r="D283" s="5"/>
      <c r="E283" s="5"/>
      <c r="G283" s="4"/>
      <c r="H283" s="4"/>
      <c r="I283" s="4"/>
      <c r="J283" s="4"/>
      <c r="K283" s="4"/>
      <c r="L283" s="4"/>
      <c r="M283" s="4"/>
      <c r="N283" s="4"/>
      <c r="O283" s="4"/>
      <c r="P283" s="4"/>
      <c r="S283" s="106"/>
    </row>
    <row r="284" spans="1:19" ht="12.75">
      <c r="A284" s="5"/>
      <c r="B284" s="83"/>
      <c r="C284" s="5"/>
      <c r="D284" s="5"/>
      <c r="E284" s="5"/>
      <c r="G284" s="4"/>
      <c r="H284" s="4"/>
      <c r="I284" s="4"/>
      <c r="J284" s="4"/>
      <c r="K284" s="4"/>
      <c r="L284" s="4"/>
      <c r="M284" s="4"/>
      <c r="N284" s="4"/>
      <c r="O284" s="4"/>
      <c r="P284" s="4"/>
      <c r="S284" s="106"/>
    </row>
    <row r="285" spans="1:19" ht="12.75">
      <c r="A285" s="5"/>
      <c r="B285" s="83"/>
      <c r="C285" s="5"/>
      <c r="D285" s="5"/>
      <c r="E285" s="5"/>
      <c r="G285" s="4"/>
      <c r="H285" s="4"/>
      <c r="I285" s="4"/>
      <c r="J285" s="4"/>
      <c r="K285" s="4"/>
      <c r="L285" s="4"/>
      <c r="M285" s="4"/>
      <c r="N285" s="4"/>
      <c r="O285" s="4"/>
      <c r="P285" s="4"/>
      <c r="S285" s="106"/>
    </row>
    <row r="286" spans="1:19" ht="12.75">
      <c r="A286" s="5"/>
      <c r="B286" s="83"/>
      <c r="C286" s="5"/>
      <c r="D286" s="5"/>
      <c r="E286" s="5"/>
      <c r="G286" s="4"/>
      <c r="H286" s="4"/>
      <c r="I286" s="4"/>
      <c r="J286" s="4"/>
      <c r="K286" s="4"/>
      <c r="L286" s="4"/>
      <c r="M286" s="4"/>
      <c r="N286" s="4"/>
      <c r="O286" s="4"/>
      <c r="P286" s="4"/>
      <c r="S286" s="106"/>
    </row>
    <row r="287" spans="1:19" ht="12.75">
      <c r="A287" s="5"/>
      <c r="B287" s="83"/>
      <c r="C287" s="5"/>
      <c r="D287" s="5"/>
      <c r="E287" s="5"/>
      <c r="G287" s="4"/>
      <c r="H287" s="4"/>
      <c r="I287" s="4"/>
      <c r="J287" s="4"/>
      <c r="K287" s="4"/>
      <c r="L287" s="4"/>
      <c r="M287" s="4"/>
      <c r="N287" s="4"/>
      <c r="O287" s="4"/>
      <c r="P287" s="4"/>
      <c r="S287" s="106"/>
    </row>
    <row r="288" spans="1:19" ht="12.75">
      <c r="A288" s="5"/>
      <c r="B288" s="83"/>
      <c r="C288" s="5"/>
      <c r="D288" s="5"/>
      <c r="E288" s="5"/>
      <c r="G288" s="4"/>
      <c r="H288" s="4"/>
      <c r="I288" s="4"/>
      <c r="J288" s="4"/>
      <c r="K288" s="4"/>
      <c r="L288" s="4"/>
      <c r="M288" s="4"/>
      <c r="N288" s="4"/>
      <c r="O288" s="4"/>
      <c r="P288" s="4"/>
      <c r="S288" s="106"/>
    </row>
    <row r="289" spans="1:19" ht="12.75">
      <c r="A289" s="5"/>
      <c r="B289" s="83"/>
      <c r="C289" s="5"/>
      <c r="D289" s="5"/>
      <c r="E289" s="5"/>
      <c r="G289" s="4"/>
      <c r="H289" s="4"/>
      <c r="I289" s="4"/>
      <c r="J289" s="4"/>
      <c r="K289" s="4"/>
      <c r="L289" s="4"/>
      <c r="M289" s="4"/>
      <c r="N289" s="4"/>
      <c r="O289" s="4"/>
      <c r="P289" s="4"/>
      <c r="S289" s="106"/>
    </row>
    <row r="290" spans="1:19" ht="12.75">
      <c r="A290" s="5"/>
      <c r="B290" s="83"/>
      <c r="C290" s="5"/>
      <c r="D290" s="5"/>
      <c r="E290" s="5"/>
      <c r="G290" s="4"/>
      <c r="H290" s="4"/>
      <c r="I290" s="4"/>
      <c r="J290" s="4"/>
      <c r="K290" s="4"/>
      <c r="L290" s="4"/>
      <c r="M290" s="4"/>
      <c r="N290" s="4"/>
      <c r="O290" s="4"/>
      <c r="P290" s="4"/>
      <c r="S290" s="106"/>
    </row>
    <row r="291" spans="1:19" ht="12.75">
      <c r="A291" s="5"/>
      <c r="B291" s="83"/>
      <c r="C291" s="5"/>
      <c r="D291" s="5"/>
      <c r="E291" s="5"/>
      <c r="G291" s="4"/>
      <c r="H291" s="4"/>
      <c r="I291" s="4"/>
      <c r="J291" s="4"/>
      <c r="K291" s="4"/>
      <c r="L291" s="4"/>
      <c r="M291" s="4"/>
      <c r="N291" s="4"/>
      <c r="O291" s="4"/>
      <c r="P291" s="4"/>
      <c r="S291" s="106"/>
    </row>
    <row r="292" spans="1:19" ht="12.75">
      <c r="A292" s="5"/>
      <c r="B292" s="83"/>
      <c r="C292" s="5"/>
      <c r="D292" s="5"/>
      <c r="E292" s="5"/>
      <c r="G292" s="4"/>
      <c r="H292" s="4"/>
      <c r="I292" s="4"/>
      <c r="J292" s="4"/>
      <c r="K292" s="4"/>
      <c r="L292" s="4"/>
      <c r="M292" s="4"/>
      <c r="N292" s="4"/>
      <c r="O292" s="4"/>
      <c r="P292" s="4"/>
      <c r="S292" s="106"/>
    </row>
    <row r="293" spans="1:19" ht="12.75">
      <c r="A293" s="5"/>
      <c r="B293" s="83"/>
      <c r="C293" s="5"/>
      <c r="D293" s="5"/>
      <c r="E293" s="5"/>
      <c r="G293" s="4"/>
      <c r="H293" s="4"/>
      <c r="I293" s="4"/>
      <c r="J293" s="4"/>
      <c r="K293" s="4"/>
      <c r="L293" s="4"/>
      <c r="M293" s="4"/>
      <c r="N293" s="4"/>
      <c r="O293" s="4"/>
      <c r="P293" s="4"/>
      <c r="S293" s="106"/>
    </row>
    <row r="294" spans="1:19" ht="12.75">
      <c r="A294" s="5"/>
      <c r="B294" s="83"/>
      <c r="C294" s="5"/>
      <c r="D294" s="5"/>
      <c r="E294" s="5"/>
      <c r="G294" s="4"/>
      <c r="H294" s="4"/>
      <c r="I294" s="4"/>
      <c r="J294" s="4"/>
      <c r="K294" s="4"/>
      <c r="L294" s="4"/>
      <c r="M294" s="4"/>
      <c r="N294" s="4"/>
      <c r="O294" s="4"/>
      <c r="P294" s="4"/>
      <c r="S294" s="106"/>
    </row>
    <row r="295" spans="1:19" ht="12.75">
      <c r="A295" s="5"/>
      <c r="B295" s="83"/>
      <c r="C295" s="5"/>
      <c r="D295" s="5"/>
      <c r="E295" s="5"/>
      <c r="G295" s="4"/>
      <c r="H295" s="4"/>
      <c r="I295" s="4"/>
      <c r="J295" s="4"/>
      <c r="K295" s="4"/>
      <c r="L295" s="4"/>
      <c r="M295" s="4"/>
      <c r="N295" s="4"/>
      <c r="O295" s="4"/>
      <c r="P295" s="4"/>
      <c r="S295" s="106"/>
    </row>
    <row r="296" spans="1:19" ht="12.75">
      <c r="A296" s="5"/>
      <c r="B296" s="83"/>
      <c r="C296" s="5"/>
      <c r="D296" s="5"/>
      <c r="E296" s="5"/>
      <c r="G296" s="4"/>
      <c r="H296" s="4"/>
      <c r="I296" s="4"/>
      <c r="J296" s="4"/>
      <c r="K296" s="4"/>
      <c r="L296" s="4"/>
      <c r="M296" s="4"/>
      <c r="N296" s="4"/>
      <c r="O296" s="4"/>
      <c r="P296" s="4"/>
      <c r="S296" s="106"/>
    </row>
    <row r="297" spans="1:19" ht="12.75">
      <c r="A297" s="5"/>
      <c r="B297" s="83"/>
      <c r="C297" s="5"/>
      <c r="D297" s="5"/>
      <c r="E297" s="5"/>
      <c r="G297" s="4"/>
      <c r="H297" s="4"/>
      <c r="I297" s="4"/>
      <c r="J297" s="4"/>
      <c r="K297" s="4"/>
      <c r="L297" s="4"/>
      <c r="M297" s="4"/>
      <c r="N297" s="4"/>
      <c r="O297" s="4"/>
      <c r="P297" s="4"/>
      <c r="S297" s="106"/>
    </row>
    <row r="298" spans="1:19" ht="12.75">
      <c r="A298" s="5"/>
      <c r="B298" s="83"/>
      <c r="C298" s="5"/>
      <c r="D298" s="5"/>
      <c r="E298" s="5"/>
      <c r="G298" s="4"/>
      <c r="H298" s="4"/>
      <c r="I298" s="4"/>
      <c r="J298" s="4"/>
      <c r="K298" s="4"/>
      <c r="L298" s="4"/>
      <c r="M298" s="4"/>
      <c r="N298" s="4"/>
      <c r="O298" s="4"/>
      <c r="P298" s="4"/>
      <c r="S298" s="106"/>
    </row>
    <row r="299" spans="1:19" ht="12.75">
      <c r="A299" s="5"/>
      <c r="B299" s="83"/>
      <c r="C299" s="5"/>
      <c r="D299" s="5"/>
      <c r="E299" s="5"/>
      <c r="G299" s="4"/>
      <c r="H299" s="4"/>
      <c r="I299" s="4"/>
      <c r="J299" s="4"/>
      <c r="K299" s="4"/>
      <c r="L299" s="4"/>
      <c r="M299" s="4"/>
      <c r="N299" s="4"/>
      <c r="O299" s="4"/>
      <c r="P299" s="4"/>
      <c r="S299" s="106"/>
    </row>
    <row r="300" spans="1:19" ht="12.75">
      <c r="A300" s="5"/>
      <c r="B300" s="83"/>
      <c r="C300" s="5"/>
      <c r="D300" s="5"/>
      <c r="E300" s="5"/>
      <c r="G300" s="4"/>
      <c r="H300" s="4"/>
      <c r="I300" s="4"/>
      <c r="J300" s="4"/>
      <c r="K300" s="4"/>
      <c r="L300" s="4"/>
      <c r="M300" s="4"/>
      <c r="N300" s="4"/>
      <c r="O300" s="4"/>
      <c r="P300" s="4"/>
      <c r="S300" s="106"/>
    </row>
    <row r="301" spans="1:19" ht="12.75">
      <c r="A301" s="5"/>
      <c r="B301" s="83"/>
      <c r="C301" s="5"/>
      <c r="D301" s="5"/>
      <c r="E301" s="5"/>
      <c r="G301" s="4"/>
      <c r="H301" s="4"/>
      <c r="I301" s="4"/>
      <c r="J301" s="4"/>
      <c r="K301" s="4"/>
      <c r="L301" s="4"/>
      <c r="M301" s="4"/>
      <c r="N301" s="4"/>
      <c r="O301" s="4"/>
      <c r="P301" s="4"/>
      <c r="S301" s="106"/>
    </row>
    <row r="302" spans="1:19" ht="12.75">
      <c r="A302" s="5"/>
      <c r="B302" s="83"/>
      <c r="C302" s="5"/>
      <c r="D302" s="5"/>
      <c r="E302" s="5"/>
      <c r="G302" s="4"/>
      <c r="H302" s="4"/>
      <c r="I302" s="4"/>
      <c r="J302" s="4"/>
      <c r="K302" s="4"/>
      <c r="L302" s="4"/>
      <c r="M302" s="4"/>
      <c r="N302" s="4"/>
      <c r="O302" s="4"/>
      <c r="P302" s="4"/>
      <c r="S302" s="106"/>
    </row>
    <row r="303" spans="1:19" ht="12.75">
      <c r="A303" s="5"/>
      <c r="B303" s="83"/>
      <c r="C303" s="5"/>
      <c r="D303" s="5"/>
      <c r="E303" s="5"/>
      <c r="G303" s="4"/>
      <c r="H303" s="4"/>
      <c r="I303" s="4"/>
      <c r="J303" s="4"/>
      <c r="K303" s="4"/>
      <c r="L303" s="4"/>
      <c r="M303" s="4"/>
      <c r="N303" s="4"/>
      <c r="O303" s="4"/>
      <c r="P303" s="4"/>
      <c r="S303" s="106"/>
    </row>
    <row r="304" spans="1:19" ht="12.75">
      <c r="A304" s="5"/>
      <c r="B304" s="83"/>
      <c r="C304" s="5"/>
      <c r="D304" s="5"/>
      <c r="E304" s="5"/>
      <c r="G304" s="4"/>
      <c r="H304" s="4"/>
      <c r="I304" s="4"/>
      <c r="J304" s="4"/>
      <c r="K304" s="4"/>
      <c r="L304" s="4"/>
      <c r="M304" s="4"/>
      <c r="N304" s="4"/>
      <c r="O304" s="4"/>
      <c r="P304" s="4"/>
      <c r="S304" s="106"/>
    </row>
    <row r="305" spans="1:19" ht="12.75">
      <c r="A305" s="5"/>
      <c r="B305" s="83"/>
      <c r="C305" s="5"/>
      <c r="D305" s="5"/>
      <c r="E305" s="5"/>
      <c r="G305" s="4"/>
      <c r="H305" s="4"/>
      <c r="I305" s="4"/>
      <c r="J305" s="4"/>
      <c r="K305" s="4"/>
      <c r="L305" s="4"/>
      <c r="M305" s="4"/>
      <c r="N305" s="4"/>
      <c r="O305" s="4"/>
      <c r="P305" s="4"/>
      <c r="S305" s="106"/>
    </row>
    <row r="306" spans="1:19" ht="12.75">
      <c r="A306" s="5"/>
      <c r="B306" s="83"/>
      <c r="C306" s="5"/>
      <c r="D306" s="5"/>
      <c r="E306" s="5"/>
      <c r="G306" s="4"/>
      <c r="H306" s="4"/>
      <c r="I306" s="4"/>
      <c r="J306" s="4"/>
      <c r="K306" s="4"/>
      <c r="L306" s="4"/>
      <c r="M306" s="4"/>
      <c r="N306" s="4"/>
      <c r="O306" s="4"/>
      <c r="P306" s="4"/>
      <c r="S306" s="106"/>
    </row>
    <row r="307" spans="1:19" ht="12.75">
      <c r="A307" s="5"/>
      <c r="B307" s="83"/>
      <c r="C307" s="5"/>
      <c r="D307" s="5"/>
      <c r="E307" s="5"/>
      <c r="G307" s="4"/>
      <c r="H307" s="4"/>
      <c r="I307" s="4"/>
      <c r="J307" s="4"/>
      <c r="K307" s="4"/>
      <c r="L307" s="4"/>
      <c r="M307" s="4"/>
      <c r="N307" s="4"/>
      <c r="O307" s="4"/>
      <c r="P307" s="4"/>
      <c r="S307" s="106"/>
    </row>
    <row r="308" spans="1:19" ht="12.75">
      <c r="A308" s="5"/>
      <c r="B308" s="83"/>
      <c r="C308" s="5"/>
      <c r="D308" s="5"/>
      <c r="E308" s="5"/>
      <c r="G308" s="4"/>
      <c r="H308" s="4"/>
      <c r="I308" s="4"/>
      <c r="J308" s="4"/>
      <c r="K308" s="4"/>
      <c r="L308" s="4"/>
      <c r="M308" s="4"/>
      <c r="N308" s="4"/>
      <c r="O308" s="4"/>
      <c r="P308" s="4"/>
      <c r="S308" s="106"/>
    </row>
    <row r="309" spans="1:19" ht="12.75">
      <c r="A309" s="5"/>
      <c r="B309" s="83"/>
      <c r="C309" s="5"/>
      <c r="D309" s="5"/>
      <c r="E309" s="5"/>
      <c r="G309" s="4"/>
      <c r="H309" s="4"/>
      <c r="I309" s="4"/>
      <c r="J309" s="4"/>
      <c r="K309" s="4"/>
      <c r="L309" s="4"/>
      <c r="M309" s="4"/>
      <c r="N309" s="4"/>
      <c r="O309" s="4"/>
      <c r="P309" s="4"/>
      <c r="S309" s="106"/>
    </row>
    <row r="310" spans="1:19" ht="12.75">
      <c r="A310" s="5"/>
      <c r="B310" s="83"/>
      <c r="C310" s="5"/>
      <c r="D310" s="5"/>
      <c r="E310" s="5"/>
      <c r="G310" s="4"/>
      <c r="H310" s="4"/>
      <c r="I310" s="4"/>
      <c r="J310" s="4"/>
      <c r="K310" s="4"/>
      <c r="L310" s="4"/>
      <c r="M310" s="4"/>
      <c r="N310" s="4"/>
      <c r="O310" s="4"/>
      <c r="P310" s="4"/>
      <c r="S310" s="106"/>
    </row>
    <row r="311" spans="1:19" ht="12.75">
      <c r="A311" s="5"/>
      <c r="B311" s="83"/>
      <c r="C311" s="5"/>
      <c r="D311" s="5"/>
      <c r="E311" s="5"/>
      <c r="G311" s="4"/>
      <c r="H311" s="4"/>
      <c r="I311" s="4"/>
      <c r="J311" s="4"/>
      <c r="K311" s="4"/>
      <c r="L311" s="4"/>
      <c r="M311" s="4"/>
      <c r="N311" s="4"/>
      <c r="O311" s="4"/>
      <c r="P311" s="4"/>
      <c r="S311" s="106"/>
    </row>
    <row r="312" spans="1:19" ht="12.75">
      <c r="A312" s="5"/>
      <c r="B312" s="83"/>
      <c r="C312" s="5"/>
      <c r="D312" s="5"/>
      <c r="E312" s="5"/>
      <c r="G312" s="4"/>
      <c r="H312" s="4"/>
      <c r="I312" s="4"/>
      <c r="J312" s="4"/>
      <c r="K312" s="4"/>
      <c r="L312" s="4"/>
      <c r="M312" s="4"/>
      <c r="N312" s="4"/>
      <c r="O312" s="4"/>
      <c r="P312" s="4"/>
      <c r="S312" s="106"/>
    </row>
    <row r="313" spans="1:19" ht="12.75">
      <c r="A313" s="5"/>
      <c r="B313" s="83"/>
      <c r="C313" s="5"/>
      <c r="D313" s="5"/>
      <c r="E313" s="5"/>
      <c r="G313" s="4"/>
      <c r="H313" s="4"/>
      <c r="I313" s="4"/>
      <c r="J313" s="4"/>
      <c r="K313" s="4"/>
      <c r="L313" s="4"/>
      <c r="M313" s="4"/>
      <c r="N313" s="4"/>
      <c r="O313" s="4"/>
      <c r="P313" s="4"/>
      <c r="S313" s="106"/>
    </row>
    <row r="314" spans="1:19" ht="12.75">
      <c r="A314" s="5"/>
      <c r="B314" s="83"/>
      <c r="C314" s="5"/>
      <c r="D314" s="5"/>
      <c r="E314" s="5"/>
      <c r="G314" s="4"/>
      <c r="H314" s="4"/>
      <c r="I314" s="4"/>
      <c r="J314" s="4"/>
      <c r="K314" s="4"/>
      <c r="L314" s="4"/>
      <c r="M314" s="4"/>
      <c r="N314" s="4"/>
      <c r="O314" s="4"/>
      <c r="P314" s="4"/>
      <c r="S314" s="106"/>
    </row>
    <row r="315" spans="1:19" ht="12.75">
      <c r="A315" s="5"/>
      <c r="B315" s="83"/>
      <c r="C315" s="5"/>
      <c r="D315" s="5"/>
      <c r="E315" s="5"/>
      <c r="G315" s="4"/>
      <c r="H315" s="4"/>
      <c r="I315" s="4"/>
      <c r="J315" s="4"/>
      <c r="K315" s="4"/>
      <c r="L315" s="4"/>
      <c r="M315" s="4"/>
      <c r="N315" s="4"/>
      <c r="O315" s="4"/>
      <c r="P315" s="4"/>
      <c r="S315" s="106"/>
    </row>
    <row r="316" spans="1:19" ht="12.75">
      <c r="A316" s="5"/>
      <c r="B316" s="83"/>
      <c r="C316" s="5"/>
      <c r="D316" s="5"/>
      <c r="E316" s="5"/>
      <c r="G316" s="4"/>
      <c r="H316" s="4"/>
      <c r="I316" s="4"/>
      <c r="J316" s="4"/>
      <c r="K316" s="4"/>
      <c r="L316" s="4"/>
      <c r="M316" s="4"/>
      <c r="N316" s="4"/>
      <c r="O316" s="4"/>
      <c r="P316" s="4"/>
      <c r="S316" s="106"/>
    </row>
    <row r="317" spans="1:19" ht="12.75">
      <c r="A317" s="5"/>
      <c r="B317" s="83"/>
      <c r="C317" s="5"/>
      <c r="D317" s="5"/>
      <c r="E317" s="5"/>
      <c r="G317" s="4"/>
      <c r="H317" s="4"/>
      <c r="I317" s="4"/>
      <c r="J317" s="4"/>
      <c r="K317" s="4"/>
      <c r="L317" s="4"/>
      <c r="M317" s="4"/>
      <c r="N317" s="4"/>
      <c r="O317" s="4"/>
      <c r="P317" s="4"/>
      <c r="S317" s="106"/>
    </row>
    <row r="318" spans="1:19" ht="12.75">
      <c r="A318" s="5"/>
      <c r="B318" s="83"/>
      <c r="C318" s="5"/>
      <c r="D318" s="5"/>
      <c r="E318" s="5"/>
      <c r="G318" s="4"/>
      <c r="H318" s="4"/>
      <c r="I318" s="4"/>
      <c r="J318" s="4"/>
      <c r="K318" s="4"/>
      <c r="L318" s="4"/>
      <c r="M318" s="4"/>
      <c r="N318" s="4"/>
      <c r="O318" s="4"/>
      <c r="P318" s="4"/>
      <c r="S318" s="106"/>
    </row>
    <row r="319" spans="1:19" ht="12.75">
      <c r="A319" s="5"/>
      <c r="B319" s="83"/>
      <c r="C319" s="5"/>
      <c r="D319" s="5"/>
      <c r="E319" s="5"/>
      <c r="G319" s="4"/>
      <c r="H319" s="4"/>
      <c r="I319" s="4"/>
      <c r="J319" s="4"/>
      <c r="K319" s="4"/>
      <c r="L319" s="4"/>
      <c r="M319" s="4"/>
      <c r="N319" s="4"/>
      <c r="O319" s="4"/>
      <c r="P319" s="4"/>
      <c r="S319" s="106"/>
    </row>
    <row r="320" spans="1:19" ht="12.75">
      <c r="A320" s="5"/>
      <c r="B320" s="83"/>
      <c r="C320" s="5"/>
      <c r="D320" s="5"/>
      <c r="E320" s="5"/>
      <c r="G320" s="4"/>
      <c r="H320" s="4"/>
      <c r="I320" s="4"/>
      <c r="J320" s="4"/>
      <c r="K320" s="4"/>
      <c r="L320" s="4"/>
      <c r="M320" s="4"/>
      <c r="N320" s="4"/>
      <c r="O320" s="4"/>
      <c r="P320" s="4"/>
      <c r="S320" s="106"/>
    </row>
    <row r="321" spans="1:19" ht="12.75">
      <c r="A321" s="5"/>
      <c r="B321" s="83"/>
      <c r="C321" s="5"/>
      <c r="D321" s="5"/>
      <c r="E321" s="5"/>
      <c r="G321" s="4"/>
      <c r="H321" s="4"/>
      <c r="I321" s="4"/>
      <c r="J321" s="4"/>
      <c r="K321" s="4"/>
      <c r="L321" s="4"/>
      <c r="M321" s="4"/>
      <c r="N321" s="4"/>
      <c r="O321" s="4"/>
      <c r="P321" s="4"/>
      <c r="S321" s="106"/>
    </row>
    <row r="322" spans="1:19" ht="12.75">
      <c r="A322" s="5"/>
      <c r="B322" s="83"/>
      <c r="C322" s="5"/>
      <c r="D322" s="5"/>
      <c r="E322" s="5"/>
      <c r="G322" s="4"/>
      <c r="H322" s="4"/>
      <c r="I322" s="4"/>
      <c r="J322" s="4"/>
      <c r="K322" s="4"/>
      <c r="L322" s="4"/>
      <c r="M322" s="4"/>
      <c r="N322" s="4"/>
      <c r="O322" s="4"/>
      <c r="P322" s="4"/>
      <c r="S322" s="106"/>
    </row>
    <row r="323" spans="1:19" ht="12.75">
      <c r="A323" s="5"/>
      <c r="B323" s="83"/>
      <c r="C323" s="5"/>
      <c r="D323" s="5"/>
      <c r="E323" s="5"/>
      <c r="G323" s="4"/>
      <c r="H323" s="4"/>
      <c r="I323" s="4"/>
      <c r="J323" s="4"/>
      <c r="K323" s="4"/>
      <c r="L323" s="4"/>
      <c r="M323" s="4"/>
      <c r="N323" s="4"/>
      <c r="O323" s="4"/>
      <c r="P323" s="4"/>
      <c r="S323" s="106"/>
    </row>
    <row r="324" spans="1:19" ht="12.75">
      <c r="A324" s="5"/>
      <c r="B324" s="83"/>
      <c r="C324" s="5"/>
      <c r="D324" s="5"/>
      <c r="E324" s="5"/>
      <c r="G324" s="4"/>
      <c r="H324" s="4"/>
      <c r="I324" s="4"/>
      <c r="J324" s="4"/>
      <c r="K324" s="4"/>
      <c r="L324" s="4"/>
      <c r="M324" s="4"/>
      <c r="N324" s="4"/>
      <c r="O324" s="4"/>
      <c r="P324" s="4"/>
      <c r="S324" s="106"/>
    </row>
    <row r="325" spans="1:19" ht="12.75">
      <c r="A325" s="5"/>
      <c r="B325" s="83"/>
      <c r="C325" s="5"/>
      <c r="D325" s="5"/>
      <c r="E325" s="5"/>
      <c r="G325" s="4"/>
      <c r="H325" s="4"/>
      <c r="I325" s="4"/>
      <c r="J325" s="4"/>
      <c r="K325" s="4"/>
      <c r="L325" s="4"/>
      <c r="M325" s="4"/>
      <c r="N325" s="4"/>
      <c r="O325" s="4"/>
      <c r="P325" s="4"/>
      <c r="S325" s="106"/>
    </row>
    <row r="326" spans="1:19" ht="12.75">
      <c r="A326" s="5"/>
      <c r="B326" s="83"/>
      <c r="C326" s="5"/>
      <c r="D326" s="5"/>
      <c r="E326" s="5"/>
      <c r="G326" s="4"/>
      <c r="H326" s="4"/>
      <c r="I326" s="4"/>
      <c r="J326" s="4"/>
      <c r="K326" s="4"/>
      <c r="L326" s="4"/>
      <c r="M326" s="4"/>
      <c r="N326" s="4"/>
      <c r="O326" s="4"/>
      <c r="P326" s="4"/>
      <c r="S326" s="106"/>
    </row>
    <row r="327" spans="1:19" ht="12.75">
      <c r="A327" s="5"/>
      <c r="B327" s="83"/>
      <c r="C327" s="5"/>
      <c r="D327" s="5"/>
      <c r="E327" s="5"/>
      <c r="G327" s="4"/>
      <c r="H327" s="4"/>
      <c r="I327" s="4"/>
      <c r="J327" s="4"/>
      <c r="K327" s="4"/>
      <c r="L327" s="4"/>
      <c r="M327" s="4"/>
      <c r="N327" s="4"/>
      <c r="O327" s="4"/>
      <c r="P327" s="4"/>
      <c r="S327" s="106"/>
    </row>
    <row r="328" spans="1:19" ht="12.75">
      <c r="A328" s="5"/>
      <c r="B328" s="83"/>
      <c r="C328" s="5"/>
      <c r="D328" s="5"/>
      <c r="E328" s="5"/>
      <c r="G328" s="4"/>
      <c r="H328" s="4"/>
      <c r="I328" s="4"/>
      <c r="J328" s="4"/>
      <c r="K328" s="4"/>
      <c r="L328" s="4"/>
      <c r="M328" s="4"/>
      <c r="N328" s="4"/>
      <c r="O328" s="4"/>
      <c r="P328" s="4"/>
      <c r="S328" s="106"/>
    </row>
    <row r="329" spans="1:19" ht="12.75">
      <c r="A329" s="5"/>
      <c r="B329" s="83"/>
      <c r="C329" s="5"/>
      <c r="D329" s="5"/>
      <c r="E329" s="5"/>
      <c r="G329" s="4"/>
      <c r="H329" s="4"/>
      <c r="I329" s="4"/>
      <c r="J329" s="4"/>
      <c r="K329" s="4"/>
      <c r="L329" s="4"/>
      <c r="M329" s="4"/>
      <c r="N329" s="4"/>
      <c r="O329" s="4"/>
      <c r="P329" s="4"/>
      <c r="S329" s="106"/>
    </row>
    <row r="330" spans="1:19" ht="12.75">
      <c r="A330" s="5"/>
      <c r="B330" s="83"/>
      <c r="C330" s="5"/>
      <c r="D330" s="5"/>
      <c r="E330" s="5"/>
      <c r="G330" s="4"/>
      <c r="H330" s="4"/>
      <c r="I330" s="4"/>
      <c r="J330" s="4"/>
      <c r="K330" s="4"/>
      <c r="L330" s="4"/>
      <c r="M330" s="4"/>
      <c r="N330" s="4"/>
      <c r="O330" s="4"/>
      <c r="P330" s="4"/>
      <c r="S330" s="106"/>
    </row>
    <row r="331" spans="1:19" ht="12.75">
      <c r="A331" s="5"/>
      <c r="B331" s="83"/>
      <c r="C331" s="5"/>
      <c r="D331" s="5"/>
      <c r="E331" s="5"/>
      <c r="G331" s="4"/>
      <c r="H331" s="4"/>
      <c r="I331" s="4"/>
      <c r="J331" s="4"/>
      <c r="K331" s="4"/>
      <c r="L331" s="4"/>
      <c r="M331" s="4"/>
      <c r="N331" s="4"/>
      <c r="O331" s="4"/>
      <c r="P331" s="4"/>
      <c r="S331" s="106"/>
    </row>
    <row r="332" spans="1:19" ht="12.75">
      <c r="A332" s="5"/>
      <c r="B332" s="83"/>
      <c r="C332" s="5"/>
      <c r="D332" s="5"/>
      <c r="E332" s="5"/>
      <c r="G332" s="4"/>
      <c r="H332" s="4"/>
      <c r="I332" s="4"/>
      <c r="J332" s="4"/>
      <c r="K332" s="4"/>
      <c r="L332" s="4"/>
      <c r="M332" s="4"/>
      <c r="N332" s="4"/>
      <c r="O332" s="4"/>
      <c r="P332" s="4"/>
      <c r="S332" s="106"/>
    </row>
    <row r="333" spans="1:19" ht="12.75">
      <c r="A333" s="5"/>
      <c r="B333" s="83"/>
      <c r="C333" s="5"/>
      <c r="D333" s="5"/>
      <c r="E333" s="5"/>
      <c r="G333" s="4"/>
      <c r="H333" s="4"/>
      <c r="I333" s="4"/>
      <c r="J333" s="4"/>
      <c r="K333" s="4"/>
      <c r="L333" s="4"/>
      <c r="M333" s="4"/>
      <c r="N333" s="4"/>
      <c r="O333" s="4"/>
      <c r="P333" s="4"/>
      <c r="S333" s="106"/>
    </row>
    <row r="334" spans="1:19" ht="12.75">
      <c r="A334" s="5"/>
      <c r="B334" s="83"/>
      <c r="C334" s="5"/>
      <c r="D334" s="5"/>
      <c r="E334" s="5"/>
      <c r="G334" s="4"/>
      <c r="H334" s="4"/>
      <c r="I334" s="4"/>
      <c r="J334" s="4"/>
      <c r="K334" s="4"/>
      <c r="L334" s="4"/>
      <c r="M334" s="4"/>
      <c r="N334" s="4"/>
      <c r="O334" s="4"/>
      <c r="P334" s="4"/>
      <c r="S334" s="106"/>
    </row>
    <row r="335" spans="1:19" ht="12.75">
      <c r="A335" s="5"/>
      <c r="B335" s="83"/>
      <c r="C335" s="5"/>
      <c r="D335" s="5"/>
      <c r="E335" s="5"/>
      <c r="G335" s="4"/>
      <c r="H335" s="4"/>
      <c r="I335" s="4"/>
      <c r="J335" s="4"/>
      <c r="K335" s="4"/>
      <c r="L335" s="4"/>
      <c r="M335" s="4"/>
      <c r="N335" s="4"/>
      <c r="O335" s="4"/>
      <c r="P335" s="4"/>
      <c r="S335" s="106"/>
    </row>
    <row r="336" spans="1:19" ht="12.75">
      <c r="A336" s="5"/>
      <c r="B336" s="83"/>
      <c r="C336" s="5"/>
      <c r="D336" s="5"/>
      <c r="E336" s="5"/>
      <c r="G336" s="4"/>
      <c r="H336" s="4"/>
      <c r="I336" s="4"/>
      <c r="J336" s="4"/>
      <c r="K336" s="4"/>
      <c r="L336" s="4"/>
      <c r="M336" s="4"/>
      <c r="N336" s="4"/>
      <c r="O336" s="4"/>
      <c r="P336" s="4"/>
      <c r="S336" s="106"/>
    </row>
    <row r="337" spans="1:19" ht="12.75">
      <c r="A337" s="5"/>
      <c r="B337" s="83"/>
      <c r="C337" s="5"/>
      <c r="D337" s="5"/>
      <c r="E337" s="5"/>
      <c r="G337" s="4"/>
      <c r="H337" s="4"/>
      <c r="I337" s="4"/>
      <c r="J337" s="4"/>
      <c r="K337" s="4"/>
      <c r="L337" s="4"/>
      <c r="M337" s="4"/>
      <c r="N337" s="4"/>
      <c r="O337" s="4"/>
      <c r="P337" s="4"/>
      <c r="S337" s="106"/>
    </row>
    <row r="338" spans="1:19" ht="12.75">
      <c r="A338" s="5"/>
      <c r="B338" s="83"/>
      <c r="C338" s="5"/>
      <c r="D338" s="5"/>
      <c r="E338" s="5"/>
      <c r="G338" s="4"/>
      <c r="H338" s="4"/>
      <c r="I338" s="4"/>
      <c r="J338" s="4"/>
      <c r="K338" s="4"/>
      <c r="L338" s="4"/>
      <c r="M338" s="4"/>
      <c r="N338" s="4"/>
      <c r="O338" s="4"/>
      <c r="P338" s="4"/>
      <c r="S338" s="106"/>
    </row>
    <row r="339" spans="1:19" ht="12.75">
      <c r="A339" s="5"/>
      <c r="B339" s="83"/>
      <c r="C339" s="5"/>
      <c r="D339" s="5"/>
      <c r="E339" s="5"/>
      <c r="G339" s="4"/>
      <c r="H339" s="4"/>
      <c r="I339" s="4"/>
      <c r="J339" s="4"/>
      <c r="K339" s="4"/>
      <c r="L339" s="4"/>
      <c r="M339" s="4"/>
      <c r="N339" s="4"/>
      <c r="O339" s="4"/>
      <c r="P339" s="4"/>
      <c r="S339" s="106"/>
    </row>
    <row r="340" spans="1:19" ht="12.75">
      <c r="A340" s="5"/>
      <c r="B340" s="83"/>
      <c r="C340" s="5"/>
      <c r="D340" s="5"/>
      <c r="E340" s="5"/>
      <c r="G340" s="4"/>
      <c r="H340" s="4"/>
      <c r="I340" s="4"/>
      <c r="J340" s="4"/>
      <c r="K340" s="4"/>
      <c r="L340" s="4"/>
      <c r="M340" s="4"/>
      <c r="N340" s="4"/>
      <c r="O340" s="4"/>
      <c r="P340" s="4"/>
      <c r="S340" s="106"/>
    </row>
    <row r="341" spans="1:19" ht="12.75">
      <c r="A341" s="5"/>
      <c r="B341" s="83"/>
      <c r="C341" s="5"/>
      <c r="D341" s="5"/>
      <c r="E341" s="5"/>
      <c r="G341" s="4"/>
      <c r="H341" s="4"/>
      <c r="I341" s="4"/>
      <c r="J341" s="4"/>
      <c r="K341" s="4"/>
      <c r="L341" s="4"/>
      <c r="M341" s="4"/>
      <c r="N341" s="4"/>
      <c r="O341" s="4"/>
      <c r="P341" s="4"/>
      <c r="S341" s="106"/>
    </row>
    <row r="342" spans="1:19" ht="12.75">
      <c r="A342" s="5"/>
      <c r="B342" s="83"/>
      <c r="C342" s="5"/>
      <c r="D342" s="5"/>
      <c r="E342" s="5"/>
      <c r="G342" s="4"/>
      <c r="H342" s="4"/>
      <c r="I342" s="4"/>
      <c r="J342" s="4"/>
      <c r="K342" s="4"/>
      <c r="L342" s="4"/>
      <c r="M342" s="4"/>
      <c r="N342" s="4"/>
      <c r="O342" s="4"/>
      <c r="P342" s="4"/>
      <c r="S342" s="106"/>
    </row>
    <row r="343" spans="1:19" ht="12.75">
      <c r="A343" s="5"/>
      <c r="B343" s="83"/>
      <c r="C343" s="5"/>
      <c r="D343" s="5"/>
      <c r="E343" s="5"/>
      <c r="G343" s="4"/>
      <c r="H343" s="4"/>
      <c r="I343" s="4"/>
      <c r="J343" s="4"/>
      <c r="K343" s="4"/>
      <c r="L343" s="4"/>
      <c r="M343" s="4"/>
      <c r="N343" s="4"/>
      <c r="O343" s="4"/>
      <c r="P343" s="4"/>
      <c r="S343" s="106"/>
    </row>
    <row r="344" spans="1:19" ht="12.75">
      <c r="A344" s="5"/>
      <c r="B344" s="83"/>
      <c r="C344" s="5"/>
      <c r="D344" s="5"/>
      <c r="E344" s="5"/>
      <c r="G344" s="4"/>
      <c r="H344" s="4"/>
      <c r="I344" s="4"/>
      <c r="J344" s="4"/>
      <c r="K344" s="4"/>
      <c r="L344" s="4"/>
      <c r="M344" s="4"/>
      <c r="N344" s="4"/>
      <c r="O344" s="4"/>
      <c r="P344" s="4"/>
      <c r="S344" s="106"/>
    </row>
    <row r="345" spans="1:19" ht="12.75">
      <c r="A345" s="5"/>
      <c r="B345" s="83"/>
      <c r="C345" s="5"/>
      <c r="D345" s="5"/>
      <c r="E345" s="5"/>
      <c r="G345" s="4"/>
      <c r="H345" s="4"/>
      <c r="I345" s="4"/>
      <c r="J345" s="4"/>
      <c r="K345" s="4"/>
      <c r="L345" s="4"/>
      <c r="M345" s="4"/>
      <c r="N345" s="4"/>
      <c r="O345" s="4"/>
      <c r="P345" s="4"/>
      <c r="S345" s="106"/>
    </row>
    <row r="346" spans="1:19" ht="12.75">
      <c r="A346" s="5"/>
      <c r="B346" s="83"/>
      <c r="C346" s="5"/>
      <c r="D346" s="5"/>
      <c r="E346" s="5"/>
      <c r="G346" s="4"/>
      <c r="H346" s="4"/>
      <c r="I346" s="4"/>
      <c r="J346" s="4"/>
      <c r="K346" s="4"/>
      <c r="L346" s="4"/>
      <c r="M346" s="4"/>
      <c r="N346" s="4"/>
      <c r="O346" s="4"/>
      <c r="P346" s="4"/>
      <c r="S346" s="106"/>
    </row>
    <row r="347" spans="1:19" ht="12.75">
      <c r="A347" s="5"/>
      <c r="B347" s="83"/>
      <c r="C347" s="5"/>
      <c r="D347" s="5"/>
      <c r="E347" s="5"/>
      <c r="G347" s="4"/>
      <c r="H347" s="4"/>
      <c r="I347" s="4"/>
      <c r="J347" s="4"/>
      <c r="K347" s="4"/>
      <c r="L347" s="4"/>
      <c r="M347" s="4"/>
      <c r="N347" s="4"/>
      <c r="O347" s="4"/>
      <c r="P347" s="4"/>
      <c r="S347" s="106"/>
    </row>
    <row r="348" spans="1:19" ht="12.75">
      <c r="A348" s="5"/>
      <c r="B348" s="83"/>
      <c r="C348" s="5"/>
      <c r="D348" s="5"/>
      <c r="E348" s="5"/>
      <c r="G348" s="4"/>
      <c r="H348" s="4"/>
      <c r="I348" s="4"/>
      <c r="J348" s="4"/>
      <c r="K348" s="4"/>
      <c r="L348" s="4"/>
      <c r="M348" s="4"/>
      <c r="N348" s="4"/>
      <c r="O348" s="4"/>
      <c r="P348" s="4"/>
      <c r="S348" s="106"/>
    </row>
    <row r="349" spans="1:19" ht="12.75">
      <c r="A349" s="5"/>
      <c r="B349" s="83"/>
      <c r="C349" s="5"/>
      <c r="D349" s="5"/>
      <c r="E349" s="5"/>
      <c r="G349" s="4"/>
      <c r="H349" s="4"/>
      <c r="I349" s="4"/>
      <c r="J349" s="4"/>
      <c r="K349" s="4"/>
      <c r="L349" s="4"/>
      <c r="M349" s="4"/>
      <c r="N349" s="4"/>
      <c r="O349" s="4"/>
      <c r="P349" s="4"/>
      <c r="S349" s="106"/>
    </row>
    <row r="350" spans="1:19" ht="12.75">
      <c r="A350" s="5"/>
      <c r="B350" s="83"/>
      <c r="C350" s="5"/>
      <c r="D350" s="5"/>
      <c r="E350" s="5"/>
      <c r="G350" s="4"/>
      <c r="H350" s="4"/>
      <c r="I350" s="4"/>
      <c r="J350" s="4"/>
      <c r="K350" s="4"/>
      <c r="L350" s="4"/>
      <c r="M350" s="4"/>
      <c r="N350" s="4"/>
      <c r="O350" s="4"/>
      <c r="P350" s="4"/>
      <c r="S350" s="106"/>
    </row>
    <row r="351" spans="1:19" ht="12.75">
      <c r="A351" s="5"/>
      <c r="B351" s="83"/>
      <c r="C351" s="5"/>
      <c r="D351" s="5"/>
      <c r="E351" s="5"/>
      <c r="G351" s="4"/>
      <c r="H351" s="4"/>
      <c r="I351" s="4"/>
      <c r="J351" s="4"/>
      <c r="K351" s="4"/>
      <c r="L351" s="4"/>
      <c r="M351" s="4"/>
      <c r="N351" s="4"/>
      <c r="O351" s="4"/>
      <c r="P351" s="4"/>
      <c r="S351" s="106"/>
    </row>
    <row r="352" spans="1:19" ht="12.75">
      <c r="A352" s="5"/>
      <c r="B352" s="83"/>
      <c r="C352" s="5"/>
      <c r="D352" s="5"/>
      <c r="E352" s="5"/>
      <c r="G352" s="4"/>
      <c r="H352" s="4"/>
      <c r="I352" s="4"/>
      <c r="J352" s="4"/>
      <c r="K352" s="4"/>
      <c r="L352" s="4"/>
      <c r="M352" s="4"/>
      <c r="N352" s="4"/>
      <c r="O352" s="4"/>
      <c r="P352" s="4"/>
      <c r="S352" s="106"/>
    </row>
    <row r="353" spans="1:19" ht="12.75">
      <c r="A353" s="5"/>
      <c r="B353" s="83"/>
      <c r="C353" s="5"/>
      <c r="D353" s="5"/>
      <c r="E353" s="5"/>
      <c r="G353" s="4"/>
      <c r="H353" s="4"/>
      <c r="I353" s="4"/>
      <c r="J353" s="4"/>
      <c r="K353" s="4"/>
      <c r="L353" s="4"/>
      <c r="M353" s="4"/>
      <c r="N353" s="4"/>
      <c r="O353" s="4"/>
      <c r="P353" s="4"/>
      <c r="S353" s="106"/>
    </row>
    <row r="354" spans="1:19" ht="12.75">
      <c r="A354" s="5"/>
      <c r="B354" s="83"/>
      <c r="C354" s="5"/>
      <c r="D354" s="5"/>
      <c r="E354" s="5"/>
      <c r="G354" s="4"/>
      <c r="H354" s="4"/>
      <c r="I354" s="4"/>
      <c r="J354" s="4"/>
      <c r="K354" s="4"/>
      <c r="L354" s="4"/>
      <c r="M354" s="4"/>
      <c r="N354" s="4"/>
      <c r="O354" s="4"/>
      <c r="P354" s="4"/>
      <c r="S354" s="106"/>
    </row>
    <row r="355" spans="1:19" ht="12.75">
      <c r="A355" s="5"/>
      <c r="B355" s="83"/>
      <c r="C355" s="5"/>
      <c r="D355" s="5"/>
      <c r="E355" s="5"/>
      <c r="G355" s="4"/>
      <c r="H355" s="4"/>
      <c r="I355" s="4"/>
      <c r="J355" s="4"/>
      <c r="K355" s="4"/>
      <c r="L355" s="4"/>
      <c r="M355" s="4"/>
      <c r="N355" s="4"/>
      <c r="O355" s="4"/>
      <c r="P355" s="4"/>
      <c r="S355" s="106"/>
    </row>
    <row r="356" spans="1:19" ht="12.75">
      <c r="A356" s="5"/>
      <c r="B356" s="83"/>
      <c r="C356" s="5"/>
      <c r="D356" s="5"/>
      <c r="E356" s="5"/>
      <c r="G356" s="4"/>
      <c r="H356" s="4"/>
      <c r="I356" s="4"/>
      <c r="J356" s="4"/>
      <c r="K356" s="4"/>
      <c r="L356" s="4"/>
      <c r="M356" s="4"/>
      <c r="N356" s="4"/>
      <c r="O356" s="4"/>
      <c r="P356" s="4"/>
      <c r="S356" s="106"/>
    </row>
    <row r="357" spans="1:19" ht="12.75">
      <c r="A357" s="5"/>
      <c r="B357" s="83"/>
      <c r="C357" s="5"/>
      <c r="D357" s="5"/>
      <c r="E357" s="5"/>
      <c r="G357" s="4"/>
      <c r="H357" s="4"/>
      <c r="I357" s="4"/>
      <c r="J357" s="4"/>
      <c r="K357" s="4"/>
      <c r="L357" s="4"/>
      <c r="M357" s="4"/>
      <c r="N357" s="4"/>
      <c r="O357" s="4"/>
      <c r="P357" s="4"/>
      <c r="S357" s="106"/>
    </row>
    <row r="358" spans="1:19" ht="12.75">
      <c r="A358" s="5"/>
      <c r="B358" s="83"/>
      <c r="C358" s="5"/>
      <c r="D358" s="5"/>
      <c r="E358" s="5"/>
      <c r="G358" s="4"/>
      <c r="H358" s="4"/>
      <c r="I358" s="4"/>
      <c r="J358" s="4"/>
      <c r="K358" s="4"/>
      <c r="L358" s="4"/>
      <c r="M358" s="4"/>
      <c r="N358" s="4"/>
      <c r="O358" s="4"/>
      <c r="P358" s="4"/>
      <c r="S358" s="106"/>
    </row>
    <row r="359" spans="1:19" ht="12.75">
      <c r="A359" s="5"/>
      <c r="B359" s="83"/>
      <c r="C359" s="5"/>
      <c r="D359" s="5"/>
      <c r="E359" s="5"/>
      <c r="G359" s="4"/>
      <c r="H359" s="4"/>
      <c r="I359" s="4"/>
      <c r="J359" s="4"/>
      <c r="K359" s="4"/>
      <c r="L359" s="4"/>
      <c r="M359" s="4"/>
      <c r="N359" s="4"/>
      <c r="O359" s="4"/>
      <c r="P359" s="4"/>
      <c r="S359" s="106"/>
    </row>
    <row r="360" spans="1:19" ht="12.75">
      <c r="A360" s="5"/>
      <c r="B360" s="83"/>
      <c r="C360" s="5"/>
      <c r="D360" s="5"/>
      <c r="E360" s="5"/>
      <c r="G360" s="4"/>
      <c r="H360" s="4"/>
      <c r="I360" s="4"/>
      <c r="J360" s="4"/>
      <c r="K360" s="4"/>
      <c r="L360" s="4"/>
      <c r="M360" s="4"/>
      <c r="N360" s="4"/>
      <c r="O360" s="4"/>
      <c r="P360" s="4"/>
      <c r="S360" s="106"/>
    </row>
    <row r="361" spans="1:19" ht="12.75">
      <c r="A361" s="5"/>
      <c r="B361" s="83"/>
      <c r="C361" s="5"/>
      <c r="D361" s="5"/>
      <c r="E361" s="5"/>
      <c r="G361" s="4"/>
      <c r="H361" s="4"/>
      <c r="I361" s="4"/>
      <c r="J361" s="4"/>
      <c r="K361" s="4"/>
      <c r="L361" s="4"/>
      <c r="M361" s="4"/>
      <c r="N361" s="4"/>
      <c r="O361" s="4"/>
      <c r="P361" s="4"/>
      <c r="S361" s="106"/>
    </row>
    <row r="362" spans="1:19" ht="12.75">
      <c r="A362" s="5"/>
      <c r="B362" s="83"/>
      <c r="C362" s="5"/>
      <c r="D362" s="5"/>
      <c r="E362" s="5"/>
      <c r="G362" s="4"/>
      <c r="H362" s="4"/>
      <c r="I362" s="4"/>
      <c r="J362" s="4"/>
      <c r="K362" s="4"/>
      <c r="L362" s="4"/>
      <c r="M362" s="4"/>
      <c r="N362" s="4"/>
      <c r="O362" s="4"/>
      <c r="P362" s="4"/>
      <c r="S362" s="106"/>
    </row>
    <row r="363" spans="1:19" ht="12.75">
      <c r="A363" s="5"/>
      <c r="B363" s="83"/>
      <c r="C363" s="5"/>
      <c r="D363" s="5"/>
      <c r="E363" s="5"/>
      <c r="G363" s="4"/>
      <c r="H363" s="4"/>
      <c r="I363" s="4"/>
      <c r="J363" s="4"/>
      <c r="K363" s="4"/>
      <c r="L363" s="4"/>
      <c r="M363" s="4"/>
      <c r="N363" s="4"/>
      <c r="O363" s="4"/>
      <c r="P363" s="4"/>
      <c r="S363" s="106"/>
    </row>
    <row r="364" spans="1:19" ht="12.75">
      <c r="A364" s="5"/>
      <c r="B364" s="83"/>
      <c r="C364" s="5"/>
      <c r="D364" s="5"/>
      <c r="E364" s="5"/>
      <c r="G364" s="4"/>
      <c r="H364" s="4"/>
      <c r="I364" s="4"/>
      <c r="J364" s="4"/>
      <c r="K364" s="4"/>
      <c r="L364" s="4"/>
      <c r="M364" s="4"/>
      <c r="N364" s="4"/>
      <c r="O364" s="4"/>
      <c r="P364" s="4"/>
      <c r="S364" s="106"/>
    </row>
    <row r="365" spans="1:19" ht="12.75">
      <c r="A365" s="5"/>
      <c r="B365" s="83"/>
      <c r="C365" s="5"/>
      <c r="D365" s="5"/>
      <c r="E365" s="5"/>
      <c r="G365" s="4"/>
      <c r="H365" s="4"/>
      <c r="I365" s="4"/>
      <c r="J365" s="4"/>
      <c r="K365" s="4"/>
      <c r="L365" s="4"/>
      <c r="M365" s="4"/>
      <c r="N365" s="4"/>
      <c r="O365" s="4"/>
      <c r="P365" s="4"/>
      <c r="S365" s="106"/>
    </row>
    <row r="366" spans="1:19" ht="12.75">
      <c r="A366" s="5"/>
      <c r="B366" s="83"/>
      <c r="C366" s="5"/>
      <c r="D366" s="5"/>
      <c r="E366" s="5"/>
      <c r="G366" s="4"/>
      <c r="H366" s="4"/>
      <c r="I366" s="4"/>
      <c r="J366" s="4"/>
      <c r="K366" s="4"/>
      <c r="L366" s="4"/>
      <c r="M366" s="4"/>
      <c r="N366" s="4"/>
      <c r="O366" s="4"/>
      <c r="P366" s="4"/>
      <c r="S366" s="106"/>
    </row>
    <row r="367" spans="1:19" ht="12.75">
      <c r="A367" s="5"/>
      <c r="B367" s="83"/>
      <c r="C367" s="5"/>
      <c r="D367" s="5"/>
      <c r="E367" s="5"/>
      <c r="G367" s="4"/>
      <c r="H367" s="4"/>
      <c r="I367" s="4"/>
      <c r="J367" s="4"/>
      <c r="K367" s="4"/>
      <c r="L367" s="4"/>
      <c r="M367" s="4"/>
      <c r="N367" s="4"/>
      <c r="O367" s="4"/>
      <c r="P367" s="4"/>
      <c r="S367" s="106"/>
    </row>
    <row r="368" spans="1:19" ht="12.75">
      <c r="A368" s="5"/>
      <c r="B368" s="83"/>
      <c r="C368" s="5"/>
      <c r="D368" s="5"/>
      <c r="E368" s="5"/>
      <c r="G368" s="4"/>
      <c r="H368" s="4"/>
      <c r="I368" s="4"/>
      <c r="J368" s="4"/>
      <c r="K368" s="4"/>
      <c r="L368" s="4"/>
      <c r="M368" s="4"/>
      <c r="N368" s="4"/>
      <c r="O368" s="4"/>
      <c r="P368" s="4"/>
      <c r="S368" s="106"/>
    </row>
    <row r="369" spans="1:19" ht="12.75">
      <c r="A369" s="5"/>
      <c r="B369" s="83"/>
      <c r="C369" s="5"/>
      <c r="D369" s="5"/>
      <c r="E369" s="5"/>
      <c r="G369" s="4"/>
      <c r="H369" s="4"/>
      <c r="I369" s="4"/>
      <c r="J369" s="4"/>
      <c r="K369" s="4"/>
      <c r="L369" s="4"/>
      <c r="M369" s="4"/>
      <c r="N369" s="4"/>
      <c r="O369" s="4"/>
      <c r="P369" s="4"/>
      <c r="S369" s="106"/>
    </row>
    <row r="370" spans="1:19" ht="12.75">
      <c r="A370" s="5"/>
      <c r="B370" s="83"/>
      <c r="C370" s="5"/>
      <c r="D370" s="5"/>
      <c r="E370" s="5"/>
      <c r="G370" s="4"/>
      <c r="H370" s="4"/>
      <c r="I370" s="4"/>
      <c r="J370" s="4"/>
      <c r="K370" s="4"/>
      <c r="L370" s="4"/>
      <c r="M370" s="4"/>
      <c r="N370" s="4"/>
      <c r="O370" s="4"/>
      <c r="P370" s="4"/>
      <c r="S370" s="106"/>
    </row>
    <row r="371" spans="1:19" ht="12.75">
      <c r="A371" s="5"/>
      <c r="B371" s="83"/>
      <c r="C371" s="5"/>
      <c r="D371" s="5"/>
      <c r="E371" s="5"/>
      <c r="G371" s="4"/>
      <c r="H371" s="4"/>
      <c r="I371" s="4"/>
      <c r="J371" s="4"/>
      <c r="K371" s="4"/>
      <c r="L371" s="4"/>
      <c r="M371" s="4"/>
      <c r="N371" s="4"/>
      <c r="O371" s="4"/>
      <c r="P371" s="4"/>
      <c r="S371" s="106"/>
    </row>
    <row r="372" spans="1:19" ht="12.75">
      <c r="A372" s="5"/>
      <c r="B372" s="83"/>
      <c r="C372" s="5"/>
      <c r="D372" s="5"/>
      <c r="E372" s="5"/>
      <c r="G372" s="4"/>
      <c r="H372" s="4"/>
      <c r="I372" s="4"/>
      <c r="J372" s="4"/>
      <c r="K372" s="4"/>
      <c r="L372" s="4"/>
      <c r="M372" s="4"/>
      <c r="N372" s="4"/>
      <c r="O372" s="4"/>
      <c r="P372" s="4"/>
      <c r="S372" s="106"/>
    </row>
    <row r="373" spans="1:19" ht="12.75">
      <c r="A373" s="5"/>
      <c r="B373" s="83"/>
      <c r="C373" s="5"/>
      <c r="D373" s="5"/>
      <c r="E373" s="5"/>
      <c r="G373" s="4"/>
      <c r="H373" s="4"/>
      <c r="I373" s="4"/>
      <c r="J373" s="4"/>
      <c r="K373" s="4"/>
      <c r="L373" s="4"/>
      <c r="M373" s="4"/>
      <c r="N373" s="4"/>
      <c r="O373" s="4"/>
      <c r="P373" s="4"/>
      <c r="S373" s="106"/>
    </row>
    <row r="374" spans="1:19" ht="12.75">
      <c r="A374" s="5"/>
      <c r="B374" s="83"/>
      <c r="C374" s="5"/>
      <c r="D374" s="5"/>
      <c r="E374" s="5"/>
      <c r="G374" s="4"/>
      <c r="H374" s="4"/>
      <c r="I374" s="4"/>
      <c r="J374" s="4"/>
      <c r="K374" s="4"/>
      <c r="L374" s="4"/>
      <c r="M374" s="4"/>
      <c r="N374" s="4"/>
      <c r="O374" s="4"/>
      <c r="P374" s="4"/>
      <c r="S374" s="106"/>
    </row>
    <row r="375" spans="1:19" ht="12.75">
      <c r="A375" s="5"/>
      <c r="B375" s="83"/>
      <c r="C375" s="5"/>
      <c r="D375" s="5"/>
      <c r="E375" s="5"/>
      <c r="G375" s="4"/>
      <c r="H375" s="4"/>
      <c r="I375" s="4"/>
      <c r="J375" s="4"/>
      <c r="K375" s="4"/>
      <c r="L375" s="4"/>
      <c r="M375" s="4"/>
      <c r="N375" s="4"/>
      <c r="O375" s="4"/>
      <c r="P375" s="4"/>
      <c r="S375" s="106"/>
    </row>
    <row r="376" spans="1:19" ht="12.75">
      <c r="A376" s="5"/>
      <c r="B376" s="83"/>
      <c r="C376" s="5"/>
      <c r="D376" s="5"/>
      <c r="E376" s="5"/>
      <c r="G376" s="4"/>
      <c r="H376" s="4"/>
      <c r="I376" s="4"/>
      <c r="J376" s="4"/>
      <c r="K376" s="4"/>
      <c r="L376" s="4"/>
      <c r="M376" s="4"/>
      <c r="N376" s="4"/>
      <c r="O376" s="4"/>
      <c r="P376" s="4"/>
      <c r="S376" s="106"/>
    </row>
    <row r="377" spans="1:19" ht="12.75">
      <c r="A377" s="5"/>
      <c r="B377" s="83"/>
      <c r="C377" s="5"/>
      <c r="D377" s="5"/>
      <c r="E377" s="5"/>
      <c r="G377" s="4"/>
      <c r="H377" s="4"/>
      <c r="I377" s="4"/>
      <c r="J377" s="4"/>
      <c r="K377" s="4"/>
      <c r="L377" s="4"/>
      <c r="M377" s="4"/>
      <c r="N377" s="4"/>
      <c r="O377" s="4"/>
      <c r="P377" s="4"/>
      <c r="S377" s="106"/>
    </row>
    <row r="378" spans="1:19" ht="12.75">
      <c r="A378" s="5"/>
      <c r="B378" s="83"/>
      <c r="C378" s="5"/>
      <c r="D378" s="5"/>
      <c r="E378" s="5"/>
      <c r="G378" s="4"/>
      <c r="H378" s="4"/>
      <c r="I378" s="4"/>
      <c r="J378" s="4"/>
      <c r="K378" s="4"/>
      <c r="L378" s="4"/>
      <c r="M378" s="4"/>
      <c r="N378" s="4"/>
      <c r="O378" s="4"/>
      <c r="P378" s="4"/>
      <c r="S378" s="106"/>
    </row>
    <row r="379" spans="1:19" ht="12.75">
      <c r="A379" s="5"/>
      <c r="B379" s="83"/>
      <c r="C379" s="5"/>
      <c r="D379" s="5"/>
      <c r="E379" s="5"/>
      <c r="G379" s="4"/>
      <c r="H379" s="4"/>
      <c r="I379" s="4"/>
      <c r="J379" s="4"/>
      <c r="K379" s="4"/>
      <c r="L379" s="4"/>
      <c r="M379" s="4"/>
      <c r="N379" s="4"/>
      <c r="O379" s="4"/>
      <c r="P379" s="4"/>
      <c r="S379" s="106"/>
    </row>
    <row r="380" spans="1:19" ht="12.75">
      <c r="A380" s="5"/>
      <c r="B380" s="83"/>
      <c r="C380" s="5"/>
      <c r="D380" s="5"/>
      <c r="E380" s="5"/>
      <c r="G380" s="4"/>
      <c r="H380" s="4"/>
      <c r="I380" s="4"/>
      <c r="J380" s="4"/>
      <c r="K380" s="4"/>
      <c r="L380" s="4"/>
      <c r="M380" s="4"/>
      <c r="N380" s="4"/>
      <c r="O380" s="4"/>
      <c r="P380" s="4"/>
      <c r="S380" s="106"/>
    </row>
    <row r="381" spans="1:19" ht="12.75">
      <c r="A381" s="5"/>
      <c r="B381" s="83"/>
      <c r="C381" s="5"/>
      <c r="D381" s="5"/>
      <c r="E381" s="5"/>
      <c r="G381" s="4"/>
      <c r="H381" s="4"/>
      <c r="I381" s="4"/>
      <c r="J381" s="4"/>
      <c r="K381" s="4"/>
      <c r="L381" s="4"/>
      <c r="M381" s="4"/>
      <c r="N381" s="4"/>
      <c r="O381" s="4"/>
      <c r="P381" s="4"/>
      <c r="S381" s="106"/>
    </row>
    <row r="382" spans="1:19" ht="12.75">
      <c r="A382" s="5"/>
      <c r="B382" s="83"/>
      <c r="C382" s="5"/>
      <c r="D382" s="5"/>
      <c r="E382" s="5"/>
      <c r="G382" s="4"/>
      <c r="H382" s="4"/>
      <c r="I382" s="4"/>
      <c r="J382" s="4"/>
      <c r="K382" s="4"/>
      <c r="L382" s="4"/>
      <c r="M382" s="4"/>
      <c r="N382" s="4"/>
      <c r="O382" s="4"/>
      <c r="P382" s="4"/>
      <c r="S382" s="106"/>
    </row>
    <row r="383" spans="1:19" ht="12.75">
      <c r="A383" s="5"/>
      <c r="B383" s="83"/>
      <c r="C383" s="5"/>
      <c r="D383" s="5"/>
      <c r="E383" s="5"/>
      <c r="G383" s="4"/>
      <c r="H383" s="4"/>
      <c r="I383" s="4"/>
      <c r="J383" s="4"/>
      <c r="K383" s="4"/>
      <c r="L383" s="4"/>
      <c r="M383" s="4"/>
      <c r="N383" s="4"/>
      <c r="O383" s="4"/>
      <c r="P383" s="4"/>
      <c r="S383" s="106"/>
    </row>
    <row r="384" spans="1:19" ht="12.75">
      <c r="A384" s="5"/>
      <c r="B384" s="83"/>
      <c r="C384" s="5"/>
      <c r="D384" s="5"/>
      <c r="E384" s="5"/>
      <c r="G384" s="4"/>
      <c r="H384" s="4"/>
      <c r="I384" s="4"/>
      <c r="J384" s="4"/>
      <c r="K384" s="4"/>
      <c r="L384" s="4"/>
      <c r="M384" s="4"/>
      <c r="N384" s="4"/>
      <c r="O384" s="4"/>
      <c r="P384" s="4"/>
      <c r="S384" s="106"/>
    </row>
    <row r="385" spans="1:19" ht="12.75">
      <c r="A385" s="5"/>
      <c r="B385" s="83"/>
      <c r="C385" s="5"/>
      <c r="D385" s="5"/>
      <c r="E385" s="5"/>
      <c r="G385" s="4"/>
      <c r="H385" s="4"/>
      <c r="I385" s="4"/>
      <c r="J385" s="4"/>
      <c r="K385" s="4"/>
      <c r="L385" s="4"/>
      <c r="M385" s="4"/>
      <c r="N385" s="4"/>
      <c r="O385" s="4"/>
      <c r="P385" s="4"/>
      <c r="S385" s="106"/>
    </row>
    <row r="386" spans="1:19" ht="12.75">
      <c r="A386" s="5"/>
      <c r="B386" s="83"/>
      <c r="C386" s="5"/>
      <c r="D386" s="5"/>
      <c r="E386" s="5"/>
      <c r="G386" s="4"/>
      <c r="H386" s="4"/>
      <c r="I386" s="4"/>
      <c r="J386" s="4"/>
      <c r="K386" s="4"/>
      <c r="L386" s="4"/>
      <c r="M386" s="4"/>
      <c r="N386" s="4"/>
      <c r="O386" s="4"/>
      <c r="P386" s="4"/>
      <c r="S386" s="106"/>
    </row>
    <row r="387" spans="1:19" ht="12.75">
      <c r="A387" s="5"/>
      <c r="B387" s="83"/>
      <c r="C387" s="5"/>
      <c r="D387" s="5"/>
      <c r="E387" s="5"/>
      <c r="G387" s="4"/>
      <c r="H387" s="4"/>
      <c r="I387" s="4"/>
      <c r="J387" s="4"/>
      <c r="K387" s="4"/>
      <c r="L387" s="4"/>
      <c r="M387" s="4"/>
      <c r="N387" s="4"/>
      <c r="O387" s="4"/>
      <c r="P387" s="4"/>
      <c r="S387" s="106"/>
    </row>
    <row r="388" spans="1:19" ht="12.75">
      <c r="A388" s="5"/>
      <c r="B388" s="83"/>
      <c r="C388" s="5"/>
      <c r="D388" s="5"/>
      <c r="E388" s="5"/>
      <c r="G388" s="4"/>
      <c r="H388" s="4"/>
      <c r="I388" s="4"/>
      <c r="J388" s="4"/>
      <c r="K388" s="4"/>
      <c r="L388" s="4"/>
      <c r="M388" s="4"/>
      <c r="N388" s="4"/>
      <c r="O388" s="4"/>
      <c r="P388" s="4"/>
      <c r="S388" s="106"/>
    </row>
    <row r="389" spans="1:19" ht="12.75">
      <c r="A389" s="5"/>
      <c r="B389" s="83"/>
      <c r="C389" s="5"/>
      <c r="D389" s="5"/>
      <c r="E389" s="5"/>
      <c r="G389" s="4"/>
      <c r="H389" s="4"/>
      <c r="I389" s="4"/>
      <c r="J389" s="4"/>
      <c r="K389" s="4"/>
      <c r="L389" s="4"/>
      <c r="M389" s="4"/>
      <c r="N389" s="4"/>
      <c r="O389" s="4"/>
      <c r="P389" s="4"/>
      <c r="S389" s="106"/>
    </row>
    <row r="390" spans="1:19" ht="12.75">
      <c r="A390" s="5"/>
      <c r="B390" s="83"/>
      <c r="C390" s="5"/>
      <c r="D390" s="5"/>
      <c r="E390" s="5"/>
      <c r="G390" s="4"/>
      <c r="H390" s="4"/>
      <c r="I390" s="4"/>
      <c r="J390" s="4"/>
      <c r="K390" s="4"/>
      <c r="L390" s="4"/>
      <c r="M390" s="4"/>
      <c r="N390" s="4"/>
      <c r="O390" s="4"/>
      <c r="P390" s="4"/>
      <c r="S390" s="106"/>
    </row>
    <row r="391" spans="1:19" ht="12.75">
      <c r="A391" s="5"/>
      <c r="B391" s="83"/>
      <c r="C391" s="5"/>
      <c r="D391" s="5"/>
      <c r="E391" s="5"/>
      <c r="G391" s="4"/>
      <c r="H391" s="4"/>
      <c r="I391" s="4"/>
      <c r="J391" s="4"/>
      <c r="K391" s="4"/>
      <c r="L391" s="4"/>
      <c r="M391" s="4"/>
      <c r="N391" s="4"/>
      <c r="O391" s="4"/>
      <c r="P391" s="4"/>
      <c r="S391" s="106"/>
    </row>
    <row r="392" spans="1:19" ht="12.75">
      <c r="A392" s="5"/>
      <c r="B392" s="83"/>
      <c r="C392" s="5"/>
      <c r="D392" s="5"/>
      <c r="E392" s="5"/>
      <c r="G392" s="4"/>
      <c r="H392" s="4"/>
      <c r="I392" s="4"/>
      <c r="J392" s="4"/>
      <c r="K392" s="4"/>
      <c r="L392" s="4"/>
      <c r="M392" s="4"/>
      <c r="N392" s="4"/>
      <c r="O392" s="4"/>
      <c r="P392" s="4"/>
      <c r="S392" s="106"/>
    </row>
  </sheetData>
  <mergeCells count="12">
    <mergeCell ref="A226:B226"/>
    <mergeCell ref="A227:B227"/>
    <mergeCell ref="A230:B230"/>
    <mergeCell ref="A2:S2"/>
    <mergeCell ref="A223:B223"/>
    <mergeCell ref="A224:B224"/>
    <mergeCell ref="A225:B225"/>
    <mergeCell ref="B3:E3"/>
    <mergeCell ref="B56:E56"/>
    <mergeCell ref="B105:E105"/>
    <mergeCell ref="B159:E159"/>
    <mergeCell ref="B189:E189"/>
  </mergeCells>
  <printOptions/>
  <pageMargins left="0.35433070866141736" right="0.35433070866141736" top="0.62" bottom="0.33" header="0.46" footer="0.22"/>
  <pageSetup horizontalDpi="600" verticalDpi="600" orientation="landscape" paperSize="9" scale="65" r:id="rId1"/>
  <rowBreaks count="5" manualBreakCount="5">
    <brk id="55" max="255" man="1"/>
    <brk id="104" max="255" man="1"/>
    <brk id="158" max="255" man="1"/>
    <brk id="188" max="255" man="1"/>
    <brk id="23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Félagsmálaráðuneytið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</dc:creator>
  <cp:keywords/>
  <dc:description/>
  <cp:lastModifiedBy>Ómar Már Jónsson</cp:lastModifiedBy>
  <cp:lastPrinted>2004-04-05T14:26:18Z</cp:lastPrinted>
  <dcterms:created xsi:type="dcterms:W3CDTF">2003-06-11T12:22:28Z</dcterms:created>
  <dcterms:modified xsi:type="dcterms:W3CDTF">2004-07-06T11:42:19Z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622252126</vt:i4>
  </property>
  <property fmtid="{D5CDD505-2E9C-101B-9397-08002B2CF9AE}" pid="3" name="_EmailSubject">
    <vt:lpwstr>v. heimasíðu Súðavíkurhrepps</vt:lpwstr>
  </property>
  <property fmtid="{D5CDD505-2E9C-101B-9397-08002B2CF9AE}" pid="4" name="_AuthorEmail">
    <vt:lpwstr>omar@sudavik.is</vt:lpwstr>
  </property>
  <property fmtid="{D5CDD505-2E9C-101B-9397-08002B2CF9AE}" pid="5" name="_AuthorEmailDisplayName">
    <vt:lpwstr>Ómar Már Jónsson</vt:lpwstr>
  </property>
  <property fmtid="{D5CDD505-2E9C-101B-9397-08002B2CF9AE}" pid="6" name="_PreviousAdHocReviewCycleID">
    <vt:i4>1856955610</vt:i4>
  </property>
</Properties>
</file>