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00" windowHeight="7620" activeTab="1"/>
  </bookViews>
  <sheets>
    <sheet name="Sveitarfélag" sheetId="1" r:id="rId1"/>
    <sheet name="Rekstrarreikningur" sheetId="2" r:id="rId2"/>
    <sheet name="Efnahagsreikningur" sheetId="3" r:id="rId3"/>
    <sheet name="Sjóðstreymi" sheetId="4" r:id="rId4"/>
  </sheets>
  <definedNames/>
  <calcPr fullCalcOnLoad="1"/>
</workbook>
</file>

<file path=xl/sharedStrings.xml><?xml version="1.0" encoding="utf-8"?>
<sst xmlns="http://schemas.openxmlformats.org/spreadsheetml/2006/main" count="186" uniqueCount="128">
  <si>
    <t>Heiti</t>
  </si>
  <si>
    <t>Útsvar</t>
  </si>
  <si>
    <t>Fasteignaskattur</t>
  </si>
  <si>
    <t>Skattaígildi</t>
  </si>
  <si>
    <t>Framlag úr Jöfnunarsjóði</t>
  </si>
  <si>
    <t>Þjónustutekjur og aðrar tekjur</t>
  </si>
  <si>
    <t>Tekjur</t>
  </si>
  <si>
    <t>Gjöld</t>
  </si>
  <si>
    <t>Laun- og launatengd gjöld</t>
  </si>
  <si>
    <t>Breyting lífeyrisskuldbindinga</t>
  </si>
  <si>
    <t>Annar rekstrarkostnaður</t>
  </si>
  <si>
    <t>Styrkir og annað</t>
  </si>
  <si>
    <t>Afskriftir</t>
  </si>
  <si>
    <t>Fjármunatekjur og -gjöld</t>
  </si>
  <si>
    <t>Fjármunatekjur</t>
  </si>
  <si>
    <t>Fjármagnsgjöld</t>
  </si>
  <si>
    <t>Gengismunur</t>
  </si>
  <si>
    <t>Arður af eignarhlutum</t>
  </si>
  <si>
    <t>Arður af eigin fyrirtækjum</t>
  </si>
  <si>
    <t>Annar arður</t>
  </si>
  <si>
    <t>Fjármagnstekjuskattur</t>
  </si>
  <si>
    <t>Söluhagnaður/ -tap hlutabréfa/eignahluta</t>
  </si>
  <si>
    <t>Aðrir fjármagnsliðir</t>
  </si>
  <si>
    <t>Óreglulegar tekjur / (gjöld)</t>
  </si>
  <si>
    <r>
      <rPr>
        <b/>
        <sz val="7"/>
        <color indexed="62"/>
        <rFont val="Times New Roman"/>
        <family val="1"/>
      </rPr>
      <t xml:space="preserve"> </t>
    </r>
    <r>
      <rPr>
        <b/>
        <sz val="13"/>
        <color indexed="62"/>
        <rFont val="Cambria"/>
        <family val="1"/>
      </rPr>
      <t>Rekstrarreikningur</t>
    </r>
  </si>
  <si>
    <t>EIGNIR</t>
  </si>
  <si>
    <t>Eignabreytingar</t>
  </si>
  <si>
    <t>Seldar eignir</t>
  </si>
  <si>
    <t>Gatnagerðargjöld</t>
  </si>
  <si>
    <t>Endurgreiðslur</t>
  </si>
  <si>
    <t>Keyptar eignir</t>
  </si>
  <si>
    <t>Framkvæmdir</t>
  </si>
  <si>
    <t>Varanlegir rekstarfjármunir</t>
  </si>
  <si>
    <t>Réttindi</t>
  </si>
  <si>
    <t>Fasteignir, lóðir og fasteignaréttindi</t>
  </si>
  <si>
    <t>Leigðar eignir</t>
  </si>
  <si>
    <t>Vélar og tæki</t>
  </si>
  <si>
    <t>Veitur og gatnakerfi</t>
  </si>
  <si>
    <t>Hafnarmannvirki</t>
  </si>
  <si>
    <t>Áhættufjármunir og langtímakröfur</t>
  </si>
  <si>
    <t>Eignahlutir í byggðasamlögum</t>
  </si>
  <si>
    <t>Eignarhlutar í tengdum félögum</t>
  </si>
  <si>
    <t>Eignarhlutar í hlutdeildarfélögum</t>
  </si>
  <si>
    <t>Eignarhlutar í öðrum félögum</t>
  </si>
  <si>
    <t>Skatteign</t>
  </si>
  <si>
    <t>Annað</t>
  </si>
  <si>
    <t>Verðbréf</t>
  </si>
  <si>
    <t>Næsta árs afborganir</t>
  </si>
  <si>
    <t>Skuldabréf A-hluta fyrirtækja</t>
  </si>
  <si>
    <t>Næsta árs afborganir A-hluta</t>
  </si>
  <si>
    <t>Skuldabréf B-hluta fyrirtækja</t>
  </si>
  <si>
    <t>Næsta árs afborganir B-hluta</t>
  </si>
  <si>
    <t>Veltufjármunir</t>
  </si>
  <si>
    <t>Birgðir</t>
  </si>
  <si>
    <t>Óinnheimtar tekjur</t>
  </si>
  <si>
    <t>Aðrar skammtímakröfur</t>
  </si>
  <si>
    <t>Skammtímakröfur á A-hluta fyrirtæki</t>
  </si>
  <si>
    <t>Skammtímakröfur á B-hluta fyrirtæki</t>
  </si>
  <si>
    <t>Bankareikningar</t>
  </si>
  <si>
    <t>Sjóðir og millireikningar</t>
  </si>
  <si>
    <t>SKULDIR OG EIGIÐ FÉ</t>
  </si>
  <si>
    <t>Eigið fé</t>
  </si>
  <si>
    <t>Eiginfjárreikningur</t>
  </si>
  <si>
    <t>Skuldbindingar</t>
  </si>
  <si>
    <t>Lífeyrisskuldbinding</t>
  </si>
  <si>
    <t>Aðrar skuldbindingar</t>
  </si>
  <si>
    <t>Skuldabréfalán -innlend</t>
  </si>
  <si>
    <t>Skuldabréfalán -erlend (innlendir lánveitendur)</t>
  </si>
  <si>
    <t>Skuldabréfalán -erlend (erlendir lánveitendur)</t>
  </si>
  <si>
    <t>Leiguskuldir</t>
  </si>
  <si>
    <t>Leiguskuldir - erlendar</t>
  </si>
  <si>
    <t>Innri lán - við Aðalsjóð</t>
  </si>
  <si>
    <t>Skuldir við lánastofnanir</t>
  </si>
  <si>
    <t>Viðskiptaskuldir</t>
  </si>
  <si>
    <t>Skuldir við A-hluta fyrirtæki</t>
  </si>
  <si>
    <t>Skuldir við B-hluta fyrirtæki</t>
  </si>
  <si>
    <t>Aðrar skammtímaskuldir</t>
  </si>
  <si>
    <t>Aðrar skammtímaskuldir (erlendar)</t>
  </si>
  <si>
    <t>Fyrirframinnborganir</t>
  </si>
  <si>
    <t>Efnahagsreikningur</t>
  </si>
  <si>
    <t>Sjóðsstreymi</t>
  </si>
  <si>
    <t>Rekstrarhreyfingar</t>
  </si>
  <si>
    <t>Niðurstaða ársins</t>
  </si>
  <si>
    <t>Rekstrarliðir sem hafa ekki áhrif á fjárstreymi</t>
  </si>
  <si>
    <t>Reiknaðar afskriftir</t>
  </si>
  <si>
    <t>Verðbætur og gengismunur</t>
  </si>
  <si>
    <t>Framlög frá eigin sjóðum</t>
  </si>
  <si>
    <t>Aðrar rekstrarhreyfingar</t>
  </si>
  <si>
    <t>Breyting á rekstrartengdum eignum og skuldum</t>
  </si>
  <si>
    <t>Birgðir, lækkun (hækkun)</t>
  </si>
  <si>
    <t>Óinnheimtar tekjur, lækkun (hækkun)</t>
  </si>
  <si>
    <t>Skammtímaskuldir, hækkun (lækkun)</t>
  </si>
  <si>
    <t>Fjárfestingahreyfingar</t>
  </si>
  <si>
    <t>Fjárfest í varanlegum rekstarfjármunum</t>
  </si>
  <si>
    <t>Söluverð seldra rekstrarfjármuna</t>
  </si>
  <si>
    <t>Eignarhlutir í félögum, breyting</t>
  </si>
  <si>
    <t>Langtímakröfur, breyting</t>
  </si>
  <si>
    <t>Langtímakröfur við A hluta fyrirtæki, breyting</t>
  </si>
  <si>
    <t>Langtímakröfur við B hluta fyrirtæki, breyting</t>
  </si>
  <si>
    <t>Aðrar fjárfestingarhreyfingar</t>
  </si>
  <si>
    <t>Framlög frá eigin fyrirtækjum</t>
  </si>
  <si>
    <t>Fjármöngunarhreyfingar</t>
  </si>
  <si>
    <t>Lagtímaskuldir við A hluta fyrirtæki, breyting</t>
  </si>
  <si>
    <t>Lagtímaskuldir. við B hluta fyrirtæki, breyting</t>
  </si>
  <si>
    <t>Tekin ný langtímalán</t>
  </si>
  <si>
    <t>Skammtímalán, breyting</t>
  </si>
  <si>
    <t>Aðrar fjármögnunarhreyfingar</t>
  </si>
  <si>
    <t>Sveitarfélag:</t>
  </si>
  <si>
    <t>Númer:</t>
  </si>
  <si>
    <t>Form fyrir fjárhagsáætlanir</t>
  </si>
  <si>
    <t>A hluti</t>
  </si>
  <si>
    <t>A og B hluti</t>
  </si>
  <si>
    <t>Árið 2014</t>
  </si>
  <si>
    <t>Árið 2015</t>
  </si>
  <si>
    <t>Árið 2016</t>
  </si>
  <si>
    <t>Aðrar breytingar á skammtímaliðum</t>
  </si>
  <si>
    <t>(Söluhagnaður) / tap eigna</t>
  </si>
  <si>
    <t>Skammtímakröfur, lækkun (hækkun)</t>
  </si>
  <si>
    <t>Afborganir lífeyrisskuldbindinga</t>
  </si>
  <si>
    <t>Viðskiptastaða A hluta fyrirtækja, breyting</t>
  </si>
  <si>
    <t>Viðskiptastaða B hluta fyrirtækja, breyting</t>
  </si>
  <si>
    <t>Afborganir langtímalána</t>
  </si>
  <si>
    <t>Afborganir leiguskuldbindinga</t>
  </si>
  <si>
    <t>Eignir samtals</t>
  </si>
  <si>
    <t>Langtímaskuldir</t>
  </si>
  <si>
    <t>Skammtímaskuldir</t>
  </si>
  <si>
    <t>Skuldir og eigið fé samtals</t>
  </si>
  <si>
    <t>Súðavíkurhreppur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</si>
</sst>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3"/>
      <color indexed="62"/>
      <name val="Cambria"/>
      <family val="1"/>
    </font>
    <font>
      <b/>
      <sz val="7"/>
      <color indexed="6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Opti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mbria"/>
      <family val="1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Opti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1"/>
      <color rgb="FF4F81BD"/>
      <name val="Cambria"/>
      <family val="1"/>
    </font>
    <font>
      <b/>
      <sz val="13"/>
      <color rgb="FF4F81BD"/>
      <name val="Cambria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F81BD"/>
      </left>
      <right/>
      <top style="medium">
        <color rgb="FF4F81BD"/>
      </top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  <border>
      <left style="medium">
        <color rgb="FF4F81BD"/>
      </left>
      <right style="medium">
        <color rgb="FF4F81BD"/>
      </right>
      <top/>
      <bottom/>
    </border>
    <border>
      <left style="medium">
        <color rgb="FF4F81BD"/>
      </left>
      <right/>
      <top/>
      <bottom/>
    </border>
    <border>
      <left/>
      <right/>
      <top style="medium">
        <color rgb="FF4F81BD"/>
      </top>
      <bottom/>
    </border>
    <border>
      <left/>
      <right/>
      <top/>
      <bottom style="medium">
        <color rgb="FF4F81BD"/>
      </bottom>
    </border>
    <border>
      <left/>
      <right/>
      <top style="medium">
        <color rgb="FF4F81BD"/>
      </top>
      <bottom style="medium">
        <color rgb="FF4F81BD"/>
      </bottom>
    </border>
    <border>
      <left style="medium">
        <color rgb="FF4F81BD"/>
      </left>
      <right/>
      <top style="medium">
        <color rgb="FF4F81BD"/>
      </top>
      <bottom style="medium">
        <color rgb="FF4F81BD"/>
      </bottom>
    </border>
    <border>
      <left/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D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2" fillId="33" borderId="10" xfId="0" applyFont="1" applyFill="1" applyBorder="1" applyAlignment="1">
      <alignment vertical="top"/>
    </xf>
    <xf numFmtId="0" fontId="43" fillId="0" borderId="0" xfId="0" applyFont="1" applyAlignment="1">
      <alignment/>
    </xf>
    <xf numFmtId="0" fontId="42" fillId="33" borderId="11" xfId="0" applyFont="1" applyFill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4" fillId="0" borderId="0" xfId="0" applyFont="1" applyAlignment="1">
      <alignment horizontal="left"/>
    </xf>
    <xf numFmtId="0" fontId="40" fillId="0" borderId="14" xfId="0" applyFont="1" applyBorder="1" applyAlignment="1">
      <alignment vertical="top" wrapText="1"/>
    </xf>
    <xf numFmtId="0" fontId="42" fillId="33" borderId="11" xfId="0" applyFont="1" applyFill="1" applyBorder="1" applyAlignment="1">
      <alignment vertical="top"/>
    </xf>
    <xf numFmtId="0" fontId="40" fillId="0" borderId="12" xfId="0" applyFont="1" applyBorder="1" applyAlignment="1">
      <alignment vertical="top"/>
    </xf>
    <xf numFmtId="0" fontId="40" fillId="0" borderId="14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45" fillId="34" borderId="15" xfId="0" applyFont="1" applyFill="1" applyBorder="1" applyAlignment="1">
      <alignment horizontal="left" vertical="top" wrapText="1"/>
    </xf>
    <xf numFmtId="0" fontId="42" fillId="33" borderId="16" xfId="0" applyFont="1" applyFill="1" applyBorder="1" applyAlignment="1">
      <alignment horizontal="center" vertical="top"/>
    </xf>
    <xf numFmtId="0" fontId="40" fillId="0" borderId="17" xfId="0" applyFont="1" applyBorder="1" applyAlignment="1">
      <alignment vertical="top"/>
    </xf>
    <xf numFmtId="0" fontId="0" fillId="0" borderId="0" xfId="0" applyBorder="1" applyAlignment="1">
      <alignment/>
    </xf>
    <xf numFmtId="0" fontId="4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24" fillId="34" borderId="18" xfId="0" applyNumberFormat="1" applyFont="1" applyFill="1" applyBorder="1" applyAlignment="1">
      <alignment vertical="top"/>
    </xf>
    <xf numFmtId="0" fontId="40" fillId="0" borderId="12" xfId="0" applyFont="1" applyFill="1" applyBorder="1" applyAlignment="1">
      <alignment vertical="top" wrapText="1"/>
    </xf>
    <xf numFmtId="0" fontId="40" fillId="0" borderId="12" xfId="0" applyFont="1" applyFill="1" applyBorder="1" applyAlignment="1">
      <alignment vertical="top"/>
    </xf>
    <xf numFmtId="0" fontId="40" fillId="0" borderId="14" xfId="0" applyFont="1" applyFill="1" applyBorder="1" applyAlignment="1">
      <alignment vertical="top" wrapText="1"/>
    </xf>
    <xf numFmtId="0" fontId="40" fillId="0" borderId="13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5" fillId="34" borderId="17" xfId="0" applyFont="1" applyFill="1" applyBorder="1" applyAlignment="1">
      <alignment horizontal="left" vertical="top" wrapText="1"/>
    </xf>
    <xf numFmtId="0" fontId="40" fillId="0" borderId="19" xfId="0" applyFont="1" applyBorder="1" applyAlignment="1">
      <alignment vertical="top" wrapText="1"/>
    </xf>
    <xf numFmtId="3" fontId="24" fillId="0" borderId="1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17" xfId="0" applyBorder="1" applyAlignment="1">
      <alignment/>
    </xf>
    <xf numFmtId="0" fontId="40" fillId="0" borderId="20" xfId="0" applyFont="1" applyBorder="1" applyAlignment="1" applyProtection="1">
      <alignment vertical="top"/>
      <protection locked="0"/>
    </xf>
    <xf numFmtId="0" fontId="40" fillId="0" borderId="12" xfId="0" applyFont="1" applyBorder="1" applyAlignment="1" applyProtection="1">
      <alignment vertical="top"/>
      <protection locked="0"/>
    </xf>
    <xf numFmtId="0" fontId="40" fillId="0" borderId="21" xfId="0" applyFont="1" applyBorder="1" applyAlignment="1" applyProtection="1">
      <alignment vertical="top"/>
      <protection locked="0"/>
    </xf>
    <xf numFmtId="0" fontId="40" fillId="0" borderId="14" xfId="0" applyFont="1" applyBorder="1" applyAlignment="1" applyProtection="1">
      <alignment vertical="top"/>
      <protection locked="0"/>
    </xf>
    <xf numFmtId="0" fontId="40" fillId="0" borderId="11" xfId="0" applyFont="1" applyBorder="1" applyAlignment="1" applyProtection="1">
      <alignment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5.00390625" style="0" bestFit="1" customWidth="1"/>
    <col min="2" max="2" width="87.421875" style="0" customWidth="1"/>
  </cols>
  <sheetData>
    <row r="1" ht="16.5">
      <c r="A1" s="6" t="s">
        <v>109</v>
      </c>
    </row>
    <row r="2" ht="13.5" thickBot="1"/>
    <row r="3" spans="1:2" ht="15.75" thickBot="1">
      <c r="A3" s="4" t="s">
        <v>107</v>
      </c>
      <c r="B3" s="33" t="s">
        <v>127</v>
      </c>
    </row>
    <row r="4" spans="1:2" ht="15.75" thickBot="1">
      <c r="A4" s="4" t="s">
        <v>108</v>
      </c>
      <c r="B4" s="33">
        <v>4803</v>
      </c>
    </row>
  </sheetData>
  <sheetProtection password="C388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40.57421875" style="0" customWidth="1"/>
    <col min="2" max="3" width="20.7109375" style="0" customWidth="1"/>
    <col min="4" max="4" width="3.8515625" style="0" customWidth="1"/>
    <col min="5" max="6" width="20.7109375" style="0" customWidth="1"/>
    <col min="7" max="7" width="3.421875" style="0" customWidth="1"/>
    <col min="8" max="9" width="20.7109375" style="0" customWidth="1"/>
  </cols>
  <sheetData>
    <row r="1" ht="16.5">
      <c r="A1" s="6" t="s">
        <v>24</v>
      </c>
    </row>
    <row r="2" spans="1:9" ht="15" thickBot="1">
      <c r="A2" s="2" t="s">
        <v>6</v>
      </c>
      <c r="B2" s="18" t="s">
        <v>112</v>
      </c>
      <c r="C2" s="19"/>
      <c r="E2" s="18" t="s">
        <v>113</v>
      </c>
      <c r="F2" s="19"/>
      <c r="H2" s="18" t="s">
        <v>114</v>
      </c>
      <c r="I2" s="19"/>
    </row>
    <row r="3" spans="1:9" ht="15.75" thickBot="1">
      <c r="A3" s="1" t="s">
        <v>0</v>
      </c>
      <c r="B3" s="15" t="s">
        <v>110</v>
      </c>
      <c r="C3" s="15" t="s">
        <v>111</v>
      </c>
      <c r="E3" s="15" t="s">
        <v>110</v>
      </c>
      <c r="F3" s="15" t="s">
        <v>111</v>
      </c>
      <c r="H3" s="15" t="s">
        <v>110</v>
      </c>
      <c r="I3" s="15" t="s">
        <v>111</v>
      </c>
    </row>
    <row r="4" spans="1:9" ht="15.75" thickBot="1">
      <c r="A4" s="5" t="s">
        <v>1</v>
      </c>
      <c r="B4" s="33">
        <v>65300</v>
      </c>
      <c r="C4" s="33">
        <v>65300</v>
      </c>
      <c r="E4" s="34">
        <f>B4*1.05+35</f>
        <v>68600</v>
      </c>
      <c r="F4" s="34">
        <f>C4*1.05+35</f>
        <v>68600</v>
      </c>
      <c r="H4" s="34">
        <f>E4*1.05-30</f>
        <v>72000</v>
      </c>
      <c r="I4" s="34">
        <f>F4*1.05-30</f>
        <v>72000</v>
      </c>
    </row>
    <row r="5" spans="1:9" ht="15.75" thickBot="1">
      <c r="A5" s="5" t="s">
        <v>2</v>
      </c>
      <c r="B5" s="33">
        <v>11500</v>
      </c>
      <c r="C5" s="33">
        <v>11500</v>
      </c>
      <c r="E5" s="34">
        <f>B5*1.03+5</f>
        <v>11850</v>
      </c>
      <c r="F5" s="34">
        <f>C5*1.03+5</f>
        <v>11850</v>
      </c>
      <c r="H5" s="34">
        <f>E5*1.03-5.5</f>
        <v>12200</v>
      </c>
      <c r="I5" s="34">
        <f>F5*1.03-5.5</f>
        <v>12200</v>
      </c>
    </row>
    <row r="6" spans="1:9" ht="15.75" thickBot="1">
      <c r="A6" s="5" t="s">
        <v>3</v>
      </c>
      <c r="B6" s="33"/>
      <c r="C6" s="33"/>
      <c r="E6" s="34"/>
      <c r="F6" s="34"/>
      <c r="H6" s="34"/>
      <c r="I6" s="34"/>
    </row>
    <row r="7" spans="1:9" ht="15.75" thickBot="1">
      <c r="A7" s="5" t="s">
        <v>4</v>
      </c>
      <c r="B7" s="33">
        <v>86100</v>
      </c>
      <c r="C7" s="33">
        <v>86100</v>
      </c>
      <c r="E7" s="34">
        <f>B7*1.05-5</f>
        <v>90400</v>
      </c>
      <c r="F7" s="34">
        <f>C7*1.05-5</f>
        <v>90400</v>
      </c>
      <c r="H7" s="34">
        <f>E7*1.05-20</f>
        <v>94900</v>
      </c>
      <c r="I7" s="34">
        <f>F7*1.05-20</f>
        <v>94900</v>
      </c>
    </row>
    <row r="8" spans="1:9" ht="15.75" thickBot="1">
      <c r="A8" s="5" t="s">
        <v>5</v>
      </c>
      <c r="B8" s="33">
        <v>23500</v>
      </c>
      <c r="C8" s="33">
        <f>23500+25000</f>
        <v>48500</v>
      </c>
      <c r="E8" s="34">
        <f>B8*1.035-2.5</f>
        <v>24319.999999999996</v>
      </c>
      <c r="F8" s="34">
        <f>C8*1.035+2.5</f>
        <v>50199.99999999999</v>
      </c>
      <c r="H8" s="34">
        <f>E8*1.035-1.2</f>
        <v>25169.999999999993</v>
      </c>
      <c r="I8" s="34">
        <f>F8*1.035+3</f>
        <v>51959.999999999985</v>
      </c>
    </row>
    <row r="9" spans="2:9" ht="12.75">
      <c r="B9" s="20">
        <f>SUM(B4:B8)</f>
        <v>186400</v>
      </c>
      <c r="C9" s="20">
        <f>SUM(C4:C8)</f>
        <v>211400</v>
      </c>
      <c r="D9" s="17"/>
      <c r="E9" s="20">
        <f>SUM(E4:E8)</f>
        <v>195170</v>
      </c>
      <c r="F9" s="20">
        <f>SUM(F4:F8)</f>
        <v>221050</v>
      </c>
      <c r="G9" s="17"/>
      <c r="H9" s="20">
        <f>SUM(H4:H8)</f>
        <v>204270</v>
      </c>
      <c r="I9" s="20">
        <f>SUM(I4:I8)</f>
        <v>231060</v>
      </c>
    </row>
    <row r="10" spans="1:9" ht="15.75" thickBot="1">
      <c r="A10" s="2" t="s">
        <v>7</v>
      </c>
      <c r="B10" s="17"/>
      <c r="C10" s="17"/>
      <c r="D10" s="17"/>
      <c r="E10" s="16"/>
      <c r="F10" s="17"/>
      <c r="G10" s="17"/>
      <c r="H10" s="16"/>
      <c r="I10" s="17"/>
    </row>
    <row r="11" spans="1:9" ht="15.75" thickBot="1">
      <c r="A11" s="3" t="s">
        <v>0</v>
      </c>
      <c r="B11" s="15" t="s">
        <v>110</v>
      </c>
      <c r="C11" s="15" t="s">
        <v>111</v>
      </c>
      <c r="E11" s="15" t="s">
        <v>110</v>
      </c>
      <c r="F11" s="15" t="s">
        <v>111</v>
      </c>
      <c r="H11" s="15" t="s">
        <v>110</v>
      </c>
      <c r="I11" s="15" t="s">
        <v>111</v>
      </c>
    </row>
    <row r="12" spans="1:9" ht="15.75" thickBot="1">
      <c r="A12" s="4" t="s">
        <v>8</v>
      </c>
      <c r="B12" s="33">
        <v>94300</v>
      </c>
      <c r="C12" s="33">
        <f>94300+1950</f>
        <v>96250</v>
      </c>
      <c r="E12" s="34">
        <f>B12*1.05</f>
        <v>99015</v>
      </c>
      <c r="F12" s="34">
        <f>C12*1.05-2.5</f>
        <v>101060</v>
      </c>
      <c r="H12" s="34">
        <f>E12*1.05+4.25</f>
        <v>103970</v>
      </c>
      <c r="I12" s="34">
        <f>F12*1.05+2</f>
        <v>106115</v>
      </c>
    </row>
    <row r="13" spans="1:9" ht="15.75" thickBot="1">
      <c r="A13" s="5" t="s">
        <v>9</v>
      </c>
      <c r="B13" s="35"/>
      <c r="C13" s="35"/>
      <c r="E13" s="36"/>
      <c r="F13" s="36"/>
      <c r="H13" s="36"/>
      <c r="I13" s="35"/>
    </row>
    <row r="14" spans="1:9" ht="15.75" thickBot="1">
      <c r="A14" s="5" t="s">
        <v>10</v>
      </c>
      <c r="B14" s="33">
        <v>81125</v>
      </c>
      <c r="C14" s="33">
        <f>81125+10030</f>
        <v>91155</v>
      </c>
      <c r="E14" s="34">
        <f>B14*1.035+0.625</f>
        <v>83965</v>
      </c>
      <c r="F14" s="34">
        <f>C14*1.035-0.425</f>
        <v>94344.99999999999</v>
      </c>
      <c r="H14" s="34">
        <f>E14*1.035+1.225</f>
        <v>86905</v>
      </c>
      <c r="I14" s="34">
        <f>F14*1.035+2.925</f>
        <v>97649.99999999999</v>
      </c>
    </row>
    <row r="15" spans="1:9" ht="15.75" thickBot="1">
      <c r="A15" s="4" t="s">
        <v>11</v>
      </c>
      <c r="B15" s="35"/>
      <c r="C15" s="35"/>
      <c r="E15" s="36"/>
      <c r="F15" s="36"/>
      <c r="H15" s="36"/>
      <c r="I15" s="35"/>
    </row>
    <row r="16" spans="1:9" ht="15.75" thickBot="1">
      <c r="A16" s="5" t="s">
        <v>12</v>
      </c>
      <c r="B16" s="33">
        <v>6218</v>
      </c>
      <c r="C16" s="33">
        <f>6218+6750</f>
        <v>12968</v>
      </c>
      <c r="E16" s="34">
        <v>6218</v>
      </c>
      <c r="F16" s="34">
        <v>12968</v>
      </c>
      <c r="H16" s="34">
        <v>6218</v>
      </c>
      <c r="I16" s="33">
        <v>12968</v>
      </c>
    </row>
    <row r="17" spans="2:9" ht="12.75">
      <c r="B17" s="20">
        <f>SUM(B12:B16)</f>
        <v>181643</v>
      </c>
      <c r="C17" s="20">
        <f>SUM(C12:C16)</f>
        <v>200373</v>
      </c>
      <c r="D17" s="17"/>
      <c r="E17" s="20">
        <f>SUM(E12:E16)</f>
        <v>189198</v>
      </c>
      <c r="F17" s="20">
        <f>SUM(F12:F16)</f>
        <v>208373</v>
      </c>
      <c r="G17" s="17"/>
      <c r="H17" s="20">
        <f>SUM(H12:H16)</f>
        <v>197093</v>
      </c>
      <c r="I17" s="20">
        <f>SUM(I12:I16)</f>
        <v>216733</v>
      </c>
    </row>
    <row r="18" spans="1:9" ht="17.25" thickBot="1">
      <c r="A18" s="6" t="s">
        <v>13</v>
      </c>
      <c r="B18" s="32"/>
      <c r="C18" s="32"/>
      <c r="D18" s="17"/>
      <c r="E18" s="17"/>
      <c r="F18" s="17"/>
      <c r="G18" s="17"/>
      <c r="H18" s="17"/>
      <c r="I18" s="17"/>
    </row>
    <row r="19" spans="1:9" ht="15.75" thickBot="1">
      <c r="A19" s="3" t="s">
        <v>0</v>
      </c>
      <c r="B19" s="15" t="s">
        <v>110</v>
      </c>
      <c r="C19" s="15" t="s">
        <v>111</v>
      </c>
      <c r="E19" s="15" t="s">
        <v>110</v>
      </c>
      <c r="F19" s="15" t="s">
        <v>111</v>
      </c>
      <c r="H19" s="15" t="s">
        <v>110</v>
      </c>
      <c r="I19" s="15" t="s">
        <v>111</v>
      </c>
    </row>
    <row r="20" spans="1:9" ht="15.75" thickBot="1">
      <c r="A20" s="4" t="s">
        <v>14</v>
      </c>
      <c r="B20" s="33">
        <v>490</v>
      </c>
      <c r="C20" s="33">
        <v>490</v>
      </c>
      <c r="E20" s="33">
        <v>520</v>
      </c>
      <c r="F20" s="33">
        <v>520</v>
      </c>
      <c r="H20" s="33">
        <v>550</v>
      </c>
      <c r="I20" s="33">
        <v>550</v>
      </c>
    </row>
    <row r="21" spans="1:9" ht="15.75" thickBot="1">
      <c r="A21" s="4" t="s">
        <v>15</v>
      </c>
      <c r="B21" s="33">
        <v>-4250</v>
      </c>
      <c r="C21" s="33">
        <f>-4250-1840</f>
        <v>-6090</v>
      </c>
      <c r="E21" s="33">
        <v>-4400</v>
      </c>
      <c r="F21" s="33">
        <v>-6300</v>
      </c>
      <c r="H21" s="33">
        <v>-4555</v>
      </c>
      <c r="I21" s="33">
        <v>-6520</v>
      </c>
    </row>
    <row r="22" spans="1:9" ht="15.75" thickBot="1">
      <c r="A22" s="4" t="s">
        <v>16</v>
      </c>
      <c r="B22" s="33"/>
      <c r="C22" s="33"/>
      <c r="E22" s="33"/>
      <c r="F22" s="33"/>
      <c r="H22" s="33"/>
      <c r="I22" s="33"/>
    </row>
    <row r="23" spans="1:9" ht="15.75" thickBot="1">
      <c r="A23" s="7" t="s">
        <v>17</v>
      </c>
      <c r="B23" s="35"/>
      <c r="C23" s="35"/>
      <c r="E23" s="35"/>
      <c r="F23" s="35"/>
      <c r="H23" s="35"/>
      <c r="I23" s="35"/>
    </row>
    <row r="24" spans="1:9" ht="15.75" thickBot="1">
      <c r="A24" s="4" t="s">
        <v>18</v>
      </c>
      <c r="B24" s="33">
        <v>620</v>
      </c>
      <c r="C24" s="33">
        <v>620</v>
      </c>
      <c r="E24" s="33">
        <v>642</v>
      </c>
      <c r="F24" s="33">
        <v>642</v>
      </c>
      <c r="H24" s="33">
        <v>665</v>
      </c>
      <c r="I24" s="33">
        <v>665</v>
      </c>
    </row>
    <row r="25" spans="1:9" ht="15.75" thickBot="1">
      <c r="A25" s="7" t="s">
        <v>19</v>
      </c>
      <c r="B25" s="35"/>
      <c r="C25" s="35"/>
      <c r="E25" s="35"/>
      <c r="F25" s="35"/>
      <c r="H25" s="35"/>
      <c r="I25" s="35"/>
    </row>
    <row r="26" spans="1:9" ht="15.75" thickBot="1">
      <c r="A26" s="4" t="s">
        <v>20</v>
      </c>
      <c r="B26" s="33"/>
      <c r="C26" s="33"/>
      <c r="E26" s="33"/>
      <c r="F26" s="33"/>
      <c r="H26" s="33"/>
      <c r="I26" s="33"/>
    </row>
    <row r="27" spans="1:9" ht="15.75" thickBot="1">
      <c r="A27" s="7" t="s">
        <v>21</v>
      </c>
      <c r="B27" s="33"/>
      <c r="C27" s="33"/>
      <c r="E27" s="33"/>
      <c r="F27" s="33"/>
      <c r="H27" s="33"/>
      <c r="I27" s="33"/>
    </row>
    <row r="28" spans="1:9" ht="15.75" thickBot="1">
      <c r="A28" s="29" t="s">
        <v>22</v>
      </c>
      <c r="B28" s="34"/>
      <c r="C28" s="33"/>
      <c r="E28" s="34"/>
      <c r="F28" s="33"/>
      <c r="H28" s="34"/>
      <c r="I28" s="33"/>
    </row>
    <row r="29" spans="2:9" ht="12.75">
      <c r="B29" s="20">
        <f>SUM(B20:B28)</f>
        <v>-3140</v>
      </c>
      <c r="C29" s="20">
        <f>SUM(C20:C28)</f>
        <v>-4980</v>
      </c>
      <c r="E29" s="20">
        <f>SUM(E20:E28)</f>
        <v>-3238</v>
      </c>
      <c r="F29" s="20">
        <f>SUM(F20:F28)</f>
        <v>-5138</v>
      </c>
      <c r="H29" s="20">
        <f>SUM(H20:H28)</f>
        <v>-3340</v>
      </c>
      <c r="I29" s="20">
        <f>SUM(I20:I28)</f>
        <v>-5305</v>
      </c>
    </row>
    <row r="30" spans="1:9" ht="17.25" thickBot="1">
      <c r="A30" s="6" t="s">
        <v>23</v>
      </c>
      <c r="B30" s="32"/>
      <c r="C30" s="32"/>
      <c r="E30" s="32"/>
      <c r="F30" s="32"/>
      <c r="H30" s="32"/>
      <c r="I30" s="32"/>
    </row>
    <row r="31" spans="1:9" ht="15.75" thickBot="1">
      <c r="A31" s="3" t="s">
        <v>0</v>
      </c>
      <c r="B31" s="15" t="s">
        <v>110</v>
      </c>
      <c r="C31" s="15" t="s">
        <v>111</v>
      </c>
      <c r="E31" s="15" t="s">
        <v>110</v>
      </c>
      <c r="F31" s="15" t="s">
        <v>111</v>
      </c>
      <c r="H31" s="15" t="s">
        <v>110</v>
      </c>
      <c r="I31" s="15" t="s">
        <v>111</v>
      </c>
    </row>
    <row r="32" spans="1:9" ht="15.75" thickBot="1">
      <c r="A32" s="5" t="s">
        <v>23</v>
      </c>
      <c r="B32" s="33"/>
      <c r="C32" s="33"/>
      <c r="E32" s="33"/>
      <c r="F32" s="33"/>
      <c r="H32" s="33"/>
      <c r="I32" s="33"/>
    </row>
    <row r="33" spans="2:9" ht="12.75">
      <c r="B33" s="21">
        <f>+B32</f>
        <v>0</v>
      </c>
      <c r="C33" s="21">
        <f>+C32</f>
        <v>0</v>
      </c>
      <c r="E33" s="21">
        <f>+E32</f>
        <v>0</v>
      </c>
      <c r="F33" s="21">
        <f>+F32</f>
        <v>0</v>
      </c>
      <c r="H33" s="21">
        <f>+H32</f>
        <v>0</v>
      </c>
      <c r="I33" s="21">
        <f>+I32</f>
        <v>0</v>
      </c>
    </row>
    <row r="35" spans="2:9" ht="12.75">
      <c r="B35" s="21">
        <f>B9-B17+B29+B33</f>
        <v>1617</v>
      </c>
      <c r="C35" s="21">
        <f>C9-C17+C29+C33</f>
        <v>6047</v>
      </c>
      <c r="E35" s="21">
        <f>E9-E17+E29+E33</f>
        <v>2734</v>
      </c>
      <c r="F35" s="21">
        <f>F9-F17+F29+F33</f>
        <v>7539</v>
      </c>
      <c r="H35" s="21">
        <f>H9-H17+H29+H33</f>
        <v>3837</v>
      </c>
      <c r="I35" s="21">
        <f>I9-I17+I29+I33</f>
        <v>9022</v>
      </c>
    </row>
  </sheetData>
  <sheetProtection password="C388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50.421875" style="0" customWidth="1"/>
    <col min="2" max="3" width="20.7109375" style="0" customWidth="1"/>
    <col min="4" max="4" width="3.7109375" style="0" customWidth="1"/>
    <col min="5" max="6" width="20.7109375" style="0" customWidth="1"/>
    <col min="7" max="7" width="3.7109375" style="0" customWidth="1"/>
    <col min="8" max="9" width="20.7109375" style="0" customWidth="1"/>
  </cols>
  <sheetData>
    <row r="1" ht="16.5">
      <c r="A1" s="6" t="s">
        <v>79</v>
      </c>
    </row>
    <row r="2" spans="2:9" ht="15" thickBot="1">
      <c r="B2" s="18" t="s">
        <v>112</v>
      </c>
      <c r="C2" s="19"/>
      <c r="E2" s="18" t="s">
        <v>113</v>
      </c>
      <c r="F2" s="19"/>
      <c r="H2" s="18" t="s">
        <v>114</v>
      </c>
      <c r="I2" s="19"/>
    </row>
    <row r="3" spans="1:9" ht="15.75" thickBot="1">
      <c r="A3" s="1" t="s">
        <v>25</v>
      </c>
      <c r="B3" s="15" t="s">
        <v>110</v>
      </c>
      <c r="C3" s="15" t="s">
        <v>111</v>
      </c>
      <c r="E3" s="15" t="s">
        <v>110</v>
      </c>
      <c r="F3" s="15" t="s">
        <v>111</v>
      </c>
      <c r="H3" s="15" t="s">
        <v>110</v>
      </c>
      <c r="I3" s="15" t="s">
        <v>111</v>
      </c>
    </row>
    <row r="4" spans="1:9" ht="15.75" customHeight="1" thickBot="1">
      <c r="A4" s="14" t="s">
        <v>26</v>
      </c>
      <c r="B4" s="22">
        <f>+B5+B6-B7-B8-B9</f>
        <v>0</v>
      </c>
      <c r="C4" s="22">
        <f>+C5+C6-C7-C8-C9</f>
        <v>0</v>
      </c>
      <c r="E4" s="22">
        <f>+E5+E6-E7-E8-E9</f>
        <v>0</v>
      </c>
      <c r="F4" s="22">
        <f>+F5+F6-F7-F8-F9</f>
        <v>0</v>
      </c>
      <c r="H4" s="22">
        <f>+H5+H6-H7-H8-H9</f>
        <v>0</v>
      </c>
      <c r="I4" s="22">
        <f>+I5+I6-I7-I8-I9</f>
        <v>0</v>
      </c>
    </row>
    <row r="5" spans="1:9" ht="15.75" thickBot="1">
      <c r="A5" s="12" t="s">
        <v>27</v>
      </c>
      <c r="B5" s="35"/>
      <c r="C5" s="35"/>
      <c r="E5" s="37"/>
      <c r="F5" s="35"/>
      <c r="H5" s="37"/>
      <c r="I5" s="35"/>
    </row>
    <row r="6" spans="1:9" ht="15.75" thickBot="1">
      <c r="A6" s="12" t="s">
        <v>28</v>
      </c>
      <c r="B6" s="33"/>
      <c r="C6" s="33"/>
      <c r="E6" s="34"/>
      <c r="F6" s="33"/>
      <c r="H6" s="34"/>
      <c r="I6" s="33"/>
    </row>
    <row r="7" spans="1:9" ht="15.75" thickBot="1">
      <c r="A7" s="13" t="s">
        <v>29</v>
      </c>
      <c r="B7" s="35"/>
      <c r="C7" s="35"/>
      <c r="E7" s="36"/>
      <c r="F7" s="35"/>
      <c r="H7" s="36"/>
      <c r="I7" s="35"/>
    </row>
    <row r="8" spans="1:9" ht="15.75" thickBot="1">
      <c r="A8" s="12" t="s">
        <v>30</v>
      </c>
      <c r="B8" s="33"/>
      <c r="C8" s="33"/>
      <c r="E8" s="34"/>
      <c r="F8" s="33"/>
      <c r="H8" s="34"/>
      <c r="I8" s="33"/>
    </row>
    <row r="9" spans="1:9" ht="15.75" thickBot="1">
      <c r="A9" s="12" t="s">
        <v>31</v>
      </c>
      <c r="B9" s="33"/>
      <c r="C9" s="33"/>
      <c r="E9" s="34"/>
      <c r="F9" s="33"/>
      <c r="H9" s="34"/>
      <c r="I9" s="33"/>
    </row>
    <row r="10" spans="1:9" ht="15.75" thickBot="1">
      <c r="A10" s="14" t="s">
        <v>32</v>
      </c>
      <c r="B10" s="22">
        <f>SUM(B11:B16)</f>
        <v>208819</v>
      </c>
      <c r="C10" s="22">
        <f>SUM(C11:C16)</f>
        <v>343397</v>
      </c>
      <c r="E10" s="22">
        <f>SUM(E11:E16)</f>
        <v>214601</v>
      </c>
      <c r="F10" s="22">
        <f>SUM(F11:F16)</f>
        <v>342429</v>
      </c>
      <c r="H10" s="22">
        <f>SUM(H11:H16)</f>
        <v>220383</v>
      </c>
      <c r="I10" s="22">
        <f>SUM(I11:I16)</f>
        <v>341461</v>
      </c>
    </row>
    <row r="11" spans="1:9" ht="15.75" thickBot="1">
      <c r="A11" s="12" t="s">
        <v>33</v>
      </c>
      <c r="B11" s="33"/>
      <c r="C11" s="33"/>
      <c r="E11" s="34"/>
      <c r="F11" s="33"/>
      <c r="H11" s="34"/>
      <c r="I11" s="33"/>
    </row>
    <row r="12" spans="1:9" ht="16.5" customHeight="1" thickBot="1">
      <c r="A12" s="11" t="s">
        <v>34</v>
      </c>
      <c r="B12" s="33">
        <v>208196</v>
      </c>
      <c r="C12" s="33">
        <v>308938</v>
      </c>
      <c r="E12" s="34">
        <v>213978</v>
      </c>
      <c r="F12" s="33">
        <v>310912</v>
      </c>
      <c r="H12" s="34">
        <v>219760</v>
      </c>
      <c r="I12" s="33">
        <v>312886</v>
      </c>
    </row>
    <row r="13" spans="1:9" ht="15.75" thickBot="1">
      <c r="A13" s="12" t="s">
        <v>35</v>
      </c>
      <c r="B13" s="35"/>
      <c r="C13" s="35"/>
      <c r="E13" s="36"/>
      <c r="F13" s="35"/>
      <c r="H13" s="36"/>
      <c r="I13" s="35"/>
    </row>
    <row r="14" spans="1:9" ht="15.75" thickBot="1">
      <c r="A14" s="11" t="s">
        <v>36</v>
      </c>
      <c r="B14" s="33">
        <v>623</v>
      </c>
      <c r="C14" s="33">
        <v>1394</v>
      </c>
      <c r="E14" s="34">
        <v>623</v>
      </c>
      <c r="F14" s="33">
        <v>1394</v>
      </c>
      <c r="H14" s="34">
        <v>623</v>
      </c>
      <c r="I14" s="33">
        <v>1394</v>
      </c>
    </row>
    <row r="15" spans="1:9" ht="15.75" thickBot="1">
      <c r="A15" s="12" t="s">
        <v>37</v>
      </c>
      <c r="B15" s="35"/>
      <c r="C15" s="35">
        <v>33065</v>
      </c>
      <c r="E15" s="36"/>
      <c r="F15" s="35">
        <v>30123</v>
      </c>
      <c r="H15" s="36"/>
      <c r="I15" s="35">
        <v>27181</v>
      </c>
    </row>
    <row r="16" spans="1:9" ht="15.75" thickBot="1">
      <c r="A16" s="11" t="s">
        <v>38</v>
      </c>
      <c r="B16" s="33"/>
      <c r="C16" s="33"/>
      <c r="E16" s="34"/>
      <c r="F16" s="33"/>
      <c r="H16" s="34"/>
      <c r="I16" s="33"/>
    </row>
    <row r="17" spans="1:9" ht="15.75" thickBot="1">
      <c r="A17" s="14" t="s">
        <v>39</v>
      </c>
      <c r="B17" s="22">
        <f>SUM(B18:B29)</f>
        <v>116667</v>
      </c>
      <c r="C17" s="22">
        <f>SUM(C18:C29)</f>
        <v>116667</v>
      </c>
      <c r="E17" s="22">
        <f>SUM(E18:E29)</f>
        <v>116667</v>
      </c>
      <c r="F17" s="22">
        <f>SUM(F18:F29)</f>
        <v>116667</v>
      </c>
      <c r="H17" s="22">
        <f>SUM(H18:H29)</f>
        <v>116667</v>
      </c>
      <c r="I17" s="22">
        <f>SUM(I18:I29)</f>
        <v>116667</v>
      </c>
    </row>
    <row r="18" spans="1:9" ht="15.75" thickBot="1">
      <c r="A18" s="11" t="s">
        <v>40</v>
      </c>
      <c r="B18" s="33"/>
      <c r="C18" s="33"/>
      <c r="E18" s="34"/>
      <c r="F18" s="33"/>
      <c r="H18" s="34"/>
      <c r="I18" s="33"/>
    </row>
    <row r="19" spans="1:9" ht="15.75" thickBot="1">
      <c r="A19" s="12" t="s">
        <v>41</v>
      </c>
      <c r="B19" s="33"/>
      <c r="C19" s="33"/>
      <c r="E19" s="34"/>
      <c r="F19" s="33"/>
      <c r="H19" s="34"/>
      <c r="I19" s="33"/>
    </row>
    <row r="20" spans="1:9" ht="15.75" thickBot="1">
      <c r="A20" s="11" t="s">
        <v>42</v>
      </c>
      <c r="B20" s="33"/>
      <c r="C20" s="33"/>
      <c r="E20" s="34"/>
      <c r="F20" s="33"/>
      <c r="H20" s="34"/>
      <c r="I20" s="33"/>
    </row>
    <row r="21" spans="1:9" ht="15.75" thickBot="1">
      <c r="A21" s="12" t="s">
        <v>43</v>
      </c>
      <c r="B21" s="33">
        <v>103279</v>
      </c>
      <c r="C21" s="33">
        <v>103279</v>
      </c>
      <c r="E21" s="34">
        <v>103279</v>
      </c>
      <c r="F21" s="33">
        <v>103279</v>
      </c>
      <c r="H21" s="34">
        <v>103279</v>
      </c>
      <c r="I21" s="33">
        <v>103279</v>
      </c>
    </row>
    <row r="22" spans="1:9" ht="15.75" thickBot="1">
      <c r="A22" s="11" t="s">
        <v>44</v>
      </c>
      <c r="B22" s="35"/>
      <c r="C22" s="35"/>
      <c r="E22" s="36"/>
      <c r="F22" s="35"/>
      <c r="H22" s="36"/>
      <c r="I22" s="35"/>
    </row>
    <row r="23" spans="1:9" ht="15.75" thickBot="1">
      <c r="A23" s="12" t="s">
        <v>45</v>
      </c>
      <c r="B23" s="33">
        <v>13388</v>
      </c>
      <c r="C23" s="33">
        <v>13388</v>
      </c>
      <c r="E23" s="34">
        <v>13388</v>
      </c>
      <c r="F23" s="33">
        <v>13388</v>
      </c>
      <c r="H23" s="34">
        <v>13388</v>
      </c>
      <c r="I23" s="33">
        <v>13388</v>
      </c>
    </row>
    <row r="24" spans="1:9" ht="15.75" thickBot="1">
      <c r="A24" s="11" t="s">
        <v>46</v>
      </c>
      <c r="B24" s="33"/>
      <c r="C24" s="33"/>
      <c r="E24" s="34"/>
      <c r="F24" s="33"/>
      <c r="H24" s="34"/>
      <c r="I24" s="33"/>
    </row>
    <row r="25" spans="1:9" ht="15.75" thickBot="1">
      <c r="A25" s="12" t="s">
        <v>47</v>
      </c>
      <c r="B25" s="33"/>
      <c r="C25" s="33"/>
      <c r="E25" s="34"/>
      <c r="F25" s="33"/>
      <c r="H25" s="34"/>
      <c r="I25" s="33"/>
    </row>
    <row r="26" spans="1:9" ht="15.75" thickBot="1">
      <c r="A26" s="11" t="s">
        <v>48</v>
      </c>
      <c r="B26" s="33"/>
      <c r="C26" s="33"/>
      <c r="E26" s="34"/>
      <c r="F26" s="33"/>
      <c r="H26" s="34"/>
      <c r="I26" s="33"/>
    </row>
    <row r="27" spans="1:9" ht="15.75" thickBot="1">
      <c r="A27" s="12" t="s">
        <v>49</v>
      </c>
      <c r="B27" s="33"/>
      <c r="C27" s="33"/>
      <c r="E27" s="34"/>
      <c r="F27" s="33"/>
      <c r="H27" s="34"/>
      <c r="I27" s="33"/>
    </row>
    <row r="28" spans="1:9" ht="15.75" thickBot="1">
      <c r="A28" s="11" t="s">
        <v>50</v>
      </c>
      <c r="B28" s="35"/>
      <c r="C28" s="35"/>
      <c r="E28" s="36"/>
      <c r="F28" s="35"/>
      <c r="H28" s="36"/>
      <c r="I28" s="35"/>
    </row>
    <row r="29" spans="1:9" ht="15.75" thickBot="1">
      <c r="A29" s="12" t="s">
        <v>51</v>
      </c>
      <c r="B29" s="33"/>
      <c r="C29" s="33"/>
      <c r="E29" s="34"/>
      <c r="F29" s="33"/>
      <c r="H29" s="34"/>
      <c r="I29" s="33"/>
    </row>
    <row r="30" spans="1:9" ht="15.75" thickBot="1">
      <c r="A30" s="14" t="s">
        <v>52</v>
      </c>
      <c r="B30" s="22">
        <f>SUM(B31:B40)</f>
        <v>200242</v>
      </c>
      <c r="C30" s="22">
        <f>SUM(C31:C40)</f>
        <v>72296</v>
      </c>
      <c r="E30" s="22">
        <f>SUM(E31:E40)</f>
        <v>195243</v>
      </c>
      <c r="F30" s="22">
        <f>SUM(F31:F40)</f>
        <v>77971</v>
      </c>
      <c r="H30" s="22">
        <f>SUM(H31:H40)</f>
        <v>191250</v>
      </c>
      <c r="I30" s="22">
        <f>SUM(I31:I40)</f>
        <v>85031</v>
      </c>
    </row>
    <row r="31" spans="1:9" ht="15.75" thickBot="1">
      <c r="A31" s="12" t="s">
        <v>53</v>
      </c>
      <c r="B31" s="33"/>
      <c r="C31" s="33"/>
      <c r="E31" s="34"/>
      <c r="F31" s="33"/>
      <c r="H31" s="34"/>
      <c r="I31" s="33"/>
    </row>
    <row r="32" spans="1:9" ht="15.75" thickBot="1">
      <c r="A32" s="11" t="s">
        <v>54</v>
      </c>
      <c r="B32" s="33">
        <v>3827</v>
      </c>
      <c r="C32" s="33">
        <v>5088</v>
      </c>
      <c r="E32" s="34">
        <v>3827</v>
      </c>
      <c r="F32" s="33">
        <v>5088</v>
      </c>
      <c r="H32" s="34">
        <v>3827</v>
      </c>
      <c r="I32" s="33">
        <v>5088</v>
      </c>
    </row>
    <row r="33" spans="1:9" ht="15.75" thickBot="1">
      <c r="A33" s="12" t="s">
        <v>55</v>
      </c>
      <c r="B33" s="35">
        <v>18864</v>
      </c>
      <c r="C33" s="35">
        <v>27364</v>
      </c>
      <c r="E33" s="36">
        <v>18864</v>
      </c>
      <c r="F33" s="35">
        <v>27364</v>
      </c>
      <c r="H33" s="36">
        <v>18864</v>
      </c>
      <c r="I33" s="35">
        <v>27364</v>
      </c>
    </row>
    <row r="34" spans="1:9" ht="15.75" thickBot="1">
      <c r="A34" s="11" t="s">
        <v>56</v>
      </c>
      <c r="B34" s="33"/>
      <c r="C34" s="33"/>
      <c r="E34" s="34"/>
      <c r="F34" s="33"/>
      <c r="H34" s="34"/>
      <c r="I34" s="33"/>
    </row>
    <row r="35" spans="1:9" ht="15.75" thickBot="1">
      <c r="A35" s="12" t="s">
        <v>57</v>
      </c>
      <c r="B35" s="33">
        <v>156520</v>
      </c>
      <c r="C35" s="33"/>
      <c r="E35" s="34">
        <v>156520</v>
      </c>
      <c r="F35" s="33"/>
      <c r="H35" s="34">
        <v>156520</v>
      </c>
      <c r="I35" s="33"/>
    </row>
    <row r="36" spans="1:9" ht="15.75" thickBot="1">
      <c r="A36" s="11" t="s">
        <v>58</v>
      </c>
      <c r="B36" s="33">
        <v>21031</v>
      </c>
      <c r="C36" s="33">
        <v>39844</v>
      </c>
      <c r="E36" s="34">
        <v>16032</v>
      </c>
      <c r="F36" s="33">
        <v>45519</v>
      </c>
      <c r="H36" s="34">
        <v>12039</v>
      </c>
      <c r="I36" s="33">
        <v>52579</v>
      </c>
    </row>
    <row r="37" spans="1:9" ht="15.75" thickBot="1">
      <c r="A37" s="12" t="s">
        <v>59</v>
      </c>
      <c r="B37" s="33"/>
      <c r="C37" s="33"/>
      <c r="E37" s="34"/>
      <c r="F37" s="33"/>
      <c r="H37" s="34"/>
      <c r="I37" s="33"/>
    </row>
    <row r="38" spans="1:9" ht="15.75" thickBot="1">
      <c r="A38" s="11" t="s">
        <v>47</v>
      </c>
      <c r="B38" s="33"/>
      <c r="C38" s="33"/>
      <c r="E38" s="34"/>
      <c r="F38" s="33"/>
      <c r="H38" s="34"/>
      <c r="I38" s="33"/>
    </row>
    <row r="39" spans="1:9" ht="15.75" thickBot="1">
      <c r="A39" s="12" t="s">
        <v>49</v>
      </c>
      <c r="B39" s="35"/>
      <c r="C39" s="35"/>
      <c r="E39" s="36"/>
      <c r="F39" s="35"/>
      <c r="H39" s="36"/>
      <c r="I39" s="35"/>
    </row>
    <row r="40" spans="1:9" ht="15.75" thickBot="1">
      <c r="A40" s="12" t="s">
        <v>51</v>
      </c>
      <c r="B40" s="33"/>
      <c r="C40" s="33"/>
      <c r="E40" s="34"/>
      <c r="F40" s="33"/>
      <c r="H40" s="34"/>
      <c r="I40" s="33"/>
    </row>
    <row r="41" spans="1:9" ht="15">
      <c r="A41" s="27" t="s">
        <v>123</v>
      </c>
      <c r="B41" s="30">
        <f>B10+B17+B30</f>
        <v>525728</v>
      </c>
      <c r="C41" s="30">
        <f>C10+C17+C30</f>
        <v>532360</v>
      </c>
      <c r="D41" s="31"/>
      <c r="E41" s="30">
        <f>E10+E17+E30</f>
        <v>526511</v>
      </c>
      <c r="F41" s="30">
        <f>F10+F17+F30</f>
        <v>537067</v>
      </c>
      <c r="G41" s="31"/>
      <c r="H41" s="30">
        <f>H10+H17+H30</f>
        <v>528300</v>
      </c>
      <c r="I41" s="30">
        <f>I10+I17+I30</f>
        <v>543159</v>
      </c>
    </row>
    <row r="42" spans="1:11" ht="15.75" thickBo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9" ht="15.75" thickBot="1">
      <c r="A43" s="1" t="s">
        <v>60</v>
      </c>
      <c r="B43" s="15" t="s">
        <v>110</v>
      </c>
      <c r="C43" s="15" t="s">
        <v>111</v>
      </c>
      <c r="E43" s="15" t="s">
        <v>110</v>
      </c>
      <c r="F43" s="15" t="s">
        <v>111</v>
      </c>
      <c r="H43" s="15" t="s">
        <v>110</v>
      </c>
      <c r="I43" s="15" t="s">
        <v>111</v>
      </c>
    </row>
    <row r="44" spans="1:9" ht="15.75" thickBot="1">
      <c r="A44" s="28" t="s">
        <v>61</v>
      </c>
      <c r="B44" s="22">
        <f>+B45</f>
        <v>449495</v>
      </c>
      <c r="C44" s="22">
        <f>+C45</f>
        <v>433751</v>
      </c>
      <c r="E44" s="22">
        <f>+E45</f>
        <v>452229</v>
      </c>
      <c r="F44" s="22">
        <f>+F45</f>
        <v>441290</v>
      </c>
      <c r="H44" s="22">
        <f>+H45</f>
        <v>456066</v>
      </c>
      <c r="I44" s="22">
        <f>+I45</f>
        <v>450312</v>
      </c>
    </row>
    <row r="45" spans="1:9" ht="15.75" thickBot="1">
      <c r="A45" s="29" t="s">
        <v>62</v>
      </c>
      <c r="B45" s="36">
        <v>449495</v>
      </c>
      <c r="C45" s="35">
        <v>433751</v>
      </c>
      <c r="E45" s="36">
        <v>452229</v>
      </c>
      <c r="F45" s="35">
        <v>441290</v>
      </c>
      <c r="H45" s="36">
        <v>456066</v>
      </c>
      <c r="I45" s="35">
        <v>450312</v>
      </c>
    </row>
    <row r="46" spans="1:9" ht="15.75" thickBot="1">
      <c r="A46" s="28" t="s">
        <v>63</v>
      </c>
      <c r="B46" s="22">
        <f>+B47+B48</f>
        <v>0</v>
      </c>
      <c r="C46" s="22">
        <f>+C47+C48</f>
        <v>0</v>
      </c>
      <c r="E46" s="22">
        <f>+E47+E48</f>
        <v>0</v>
      </c>
      <c r="F46" s="22">
        <f>+F47+F48</f>
        <v>0</v>
      </c>
      <c r="H46" s="22">
        <f>+H47+H48</f>
        <v>0</v>
      </c>
      <c r="I46" s="22">
        <f>+I47+I48</f>
        <v>0</v>
      </c>
    </row>
    <row r="47" spans="1:9" ht="15.75" thickBot="1">
      <c r="A47" s="29" t="s">
        <v>64</v>
      </c>
      <c r="B47" s="34"/>
      <c r="C47" s="33"/>
      <c r="E47" s="34"/>
      <c r="F47" s="33"/>
      <c r="H47" s="34"/>
      <c r="I47" s="33"/>
    </row>
    <row r="48" spans="1:9" ht="15.75" thickBot="1">
      <c r="A48" s="4" t="s">
        <v>65</v>
      </c>
      <c r="B48" s="33"/>
      <c r="C48" s="33"/>
      <c r="E48" s="33"/>
      <c r="F48" s="33"/>
      <c r="H48" s="33"/>
      <c r="I48" s="33"/>
    </row>
    <row r="49" spans="1:9" ht="15.75" thickBot="1">
      <c r="A49" s="28" t="s">
        <v>124</v>
      </c>
      <c r="B49" s="22">
        <f>+SUM(B50:B56)</f>
        <v>48263</v>
      </c>
      <c r="C49" s="22">
        <f>+SUM(C50:C56)</f>
        <v>70815</v>
      </c>
      <c r="E49" s="22">
        <f>+SUM(E50:E56)</f>
        <v>46215</v>
      </c>
      <c r="F49" s="22">
        <f>+SUM(F50:F56)</f>
        <v>67885</v>
      </c>
      <c r="H49" s="22">
        <f>+SUM(H50:H56)</f>
        <v>44167</v>
      </c>
      <c r="I49" s="22">
        <f>+SUM(I50:I56)</f>
        <v>64955</v>
      </c>
    </row>
    <row r="50" spans="1:9" ht="15.75" thickBot="1">
      <c r="A50" s="4" t="s">
        <v>66</v>
      </c>
      <c r="B50" s="33">
        <v>50214</v>
      </c>
      <c r="C50" s="33">
        <v>73647</v>
      </c>
      <c r="E50" s="33">
        <v>48263</v>
      </c>
      <c r="F50" s="33">
        <v>70815</v>
      </c>
      <c r="H50" s="33">
        <v>46215</v>
      </c>
      <c r="I50" s="33">
        <v>67885</v>
      </c>
    </row>
    <row r="51" spans="1:9" ht="15.75" thickBot="1">
      <c r="A51" s="4" t="s">
        <v>67</v>
      </c>
      <c r="B51" s="33"/>
      <c r="C51" s="33"/>
      <c r="E51" s="33"/>
      <c r="F51" s="33"/>
      <c r="H51" s="33"/>
      <c r="I51" s="33"/>
    </row>
    <row r="52" spans="1:9" ht="15.75" thickBot="1">
      <c r="A52" s="7" t="s">
        <v>68</v>
      </c>
      <c r="B52" s="33"/>
      <c r="C52" s="33"/>
      <c r="E52" s="33"/>
      <c r="F52" s="33"/>
      <c r="H52" s="33"/>
      <c r="I52" s="33"/>
    </row>
    <row r="53" spans="1:9" ht="15.75" thickBot="1">
      <c r="A53" s="4" t="s">
        <v>69</v>
      </c>
      <c r="B53" s="33"/>
      <c r="C53" s="33"/>
      <c r="E53" s="33"/>
      <c r="F53" s="33"/>
      <c r="H53" s="33"/>
      <c r="I53" s="33"/>
    </row>
    <row r="54" spans="1:9" ht="15.75" thickBot="1">
      <c r="A54" s="7" t="s">
        <v>70</v>
      </c>
      <c r="B54" s="33"/>
      <c r="C54" s="33"/>
      <c r="E54" s="33"/>
      <c r="F54" s="33"/>
      <c r="H54" s="33"/>
      <c r="I54" s="33"/>
    </row>
    <row r="55" spans="1:9" ht="15.75" thickBot="1">
      <c r="A55" s="4" t="s">
        <v>71</v>
      </c>
      <c r="B55" s="33"/>
      <c r="C55" s="33"/>
      <c r="E55" s="33"/>
      <c r="F55" s="33"/>
      <c r="H55" s="33"/>
      <c r="I55" s="33"/>
    </row>
    <row r="56" spans="1:9" ht="15.75" thickBot="1">
      <c r="A56" s="4" t="s">
        <v>47</v>
      </c>
      <c r="B56" s="33">
        <v>-1951</v>
      </c>
      <c r="C56" s="33">
        <v>-2832</v>
      </c>
      <c r="E56" s="33">
        <v>-2048</v>
      </c>
      <c r="F56" s="33">
        <v>-2930</v>
      </c>
      <c r="H56" s="33">
        <v>-2048</v>
      </c>
      <c r="I56" s="33">
        <v>-2930</v>
      </c>
    </row>
    <row r="57" spans="1:9" ht="15.75" thickBot="1">
      <c r="A57" s="28" t="s">
        <v>125</v>
      </c>
      <c r="B57" s="22">
        <f>+SUM(B58:B67)</f>
        <v>27970</v>
      </c>
      <c r="C57" s="22">
        <f>+SUM(C58:C67)</f>
        <v>27794</v>
      </c>
      <c r="E57" s="22">
        <f>+SUM(E58:E67)</f>
        <v>28067</v>
      </c>
      <c r="F57" s="22">
        <f>+SUM(F58:F67)</f>
        <v>27892</v>
      </c>
      <c r="H57" s="22">
        <f>+SUM(H58:H67)</f>
        <v>28067</v>
      </c>
      <c r="I57" s="22">
        <f>+SUM(I58:I67)</f>
        <v>27892</v>
      </c>
    </row>
    <row r="58" spans="1:9" ht="15.75" thickBot="1">
      <c r="A58" s="4" t="s">
        <v>72</v>
      </c>
      <c r="B58" s="33"/>
      <c r="C58" s="33"/>
      <c r="E58" s="33"/>
      <c r="F58" s="33"/>
      <c r="H58" s="33"/>
      <c r="I58" s="33"/>
    </row>
    <row r="59" spans="1:9" ht="15.75" thickBot="1">
      <c r="A59" s="4" t="s">
        <v>73</v>
      </c>
      <c r="B59" s="33">
        <v>11321</v>
      </c>
      <c r="C59" s="33">
        <v>11321</v>
      </c>
      <c r="E59" s="33">
        <v>11321</v>
      </c>
      <c r="F59" s="33">
        <v>11321</v>
      </c>
      <c r="H59" s="33">
        <v>11321</v>
      </c>
      <c r="I59" s="33">
        <v>11321</v>
      </c>
    </row>
    <row r="60" spans="1:9" ht="15.75" thickBot="1">
      <c r="A60" s="7" t="s">
        <v>74</v>
      </c>
      <c r="B60" s="33"/>
      <c r="C60" s="33"/>
      <c r="E60" s="33"/>
      <c r="F60" s="33"/>
      <c r="H60" s="33"/>
      <c r="I60" s="33"/>
    </row>
    <row r="61" spans="1:9" ht="15.75" thickBot="1">
      <c r="A61" s="4" t="s">
        <v>75</v>
      </c>
      <c r="B61" s="33">
        <v>3741</v>
      </c>
      <c r="C61" s="33"/>
      <c r="E61" s="33">
        <v>3741</v>
      </c>
      <c r="F61" s="33"/>
      <c r="H61" s="33">
        <v>3741</v>
      </c>
      <c r="I61" s="33"/>
    </row>
    <row r="62" spans="1:9" ht="15.75" thickBot="1">
      <c r="A62" s="7" t="s">
        <v>76</v>
      </c>
      <c r="B62" s="33">
        <v>10957</v>
      </c>
      <c r="C62" s="33">
        <v>13641</v>
      </c>
      <c r="E62" s="33">
        <v>10957</v>
      </c>
      <c r="F62" s="33">
        <v>13641</v>
      </c>
      <c r="H62" s="33">
        <v>10957</v>
      </c>
      <c r="I62" s="33">
        <v>13641</v>
      </c>
    </row>
    <row r="63" spans="1:9" ht="15.75" thickBot="1">
      <c r="A63" s="4" t="s">
        <v>77</v>
      </c>
      <c r="B63" s="33"/>
      <c r="C63" s="33"/>
      <c r="E63" s="33"/>
      <c r="F63" s="33"/>
      <c r="H63" s="33"/>
      <c r="I63" s="33"/>
    </row>
    <row r="64" spans="1:9" ht="15.75" thickBot="1">
      <c r="A64" s="7" t="s">
        <v>47</v>
      </c>
      <c r="B64" s="33">
        <v>1951</v>
      </c>
      <c r="C64" s="33">
        <v>2832</v>
      </c>
      <c r="E64" s="33">
        <v>2048</v>
      </c>
      <c r="F64" s="33">
        <v>2930</v>
      </c>
      <c r="H64" s="33">
        <v>2048</v>
      </c>
      <c r="I64" s="33">
        <v>2930</v>
      </c>
    </row>
    <row r="65" spans="1:9" ht="15.75" thickBot="1">
      <c r="A65" s="4" t="s">
        <v>49</v>
      </c>
      <c r="B65" s="33"/>
      <c r="C65" s="33"/>
      <c r="E65" s="33"/>
      <c r="F65" s="33"/>
      <c r="H65" s="33"/>
      <c r="I65" s="33"/>
    </row>
    <row r="66" spans="1:9" ht="15.75" thickBot="1">
      <c r="A66" s="7" t="s">
        <v>51</v>
      </c>
      <c r="B66" s="33"/>
      <c r="C66" s="33"/>
      <c r="E66" s="33"/>
      <c r="F66" s="33"/>
      <c r="H66" s="33"/>
      <c r="I66" s="33"/>
    </row>
    <row r="67" spans="1:9" ht="15.75" thickBot="1">
      <c r="A67" s="4" t="s">
        <v>78</v>
      </c>
      <c r="B67" s="33"/>
      <c r="C67" s="33"/>
      <c r="E67" s="33"/>
      <c r="F67" s="33"/>
      <c r="H67" s="33"/>
      <c r="I67" s="33"/>
    </row>
    <row r="68" spans="1:9" ht="15">
      <c r="A68" s="27" t="s">
        <v>126</v>
      </c>
      <c r="B68" s="21">
        <f>+B44+B46+B49+B57</f>
        <v>525728</v>
      </c>
      <c r="C68" s="21">
        <f>+C44+C46+C49+C57</f>
        <v>532360</v>
      </c>
      <c r="E68" s="21">
        <f>+E44+E46+E49+E57</f>
        <v>526511</v>
      </c>
      <c r="F68" s="21">
        <f>+F44+F46+F49+F57</f>
        <v>537067</v>
      </c>
      <c r="H68" s="21">
        <f>+H44+H46+H49+H57</f>
        <v>528300</v>
      </c>
      <c r="I68" s="21">
        <f>+I44+I46+I49+I57</f>
        <v>543159</v>
      </c>
    </row>
  </sheetData>
  <sheetProtection password="C388" sheet="1" objects="1" scenarios="1"/>
  <printOptions/>
  <pageMargins left="0.7086614173228347" right="0.17" top="0.7480314960629921" bottom="0.28" header="0.31496062992125984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45.140625" style="0" customWidth="1"/>
    <col min="2" max="3" width="20.7109375" style="0" customWidth="1"/>
    <col min="4" max="4" width="3.7109375" style="0" customWidth="1"/>
    <col min="5" max="6" width="20.7109375" style="0" customWidth="1"/>
    <col min="7" max="7" width="3.7109375" style="0" customWidth="1"/>
    <col min="8" max="9" width="20.7109375" style="0" customWidth="1"/>
    <col min="10" max="10" width="9.140625" style="0" customWidth="1"/>
  </cols>
  <sheetData>
    <row r="1" ht="16.5">
      <c r="A1" s="6" t="s">
        <v>80</v>
      </c>
    </row>
    <row r="2" spans="2:9" ht="15" thickBot="1">
      <c r="B2" s="18" t="s">
        <v>112</v>
      </c>
      <c r="C2" s="19"/>
      <c r="E2" s="18" t="s">
        <v>113</v>
      </c>
      <c r="F2" s="19"/>
      <c r="H2" s="18" t="s">
        <v>114</v>
      </c>
      <c r="I2" s="19"/>
    </row>
    <row r="3" spans="1:9" ht="15.75" thickBot="1">
      <c r="A3" s="8" t="s">
        <v>81</v>
      </c>
      <c r="B3" s="15" t="s">
        <v>110</v>
      </c>
      <c r="C3" s="15" t="s">
        <v>111</v>
      </c>
      <c r="E3" s="15" t="s">
        <v>110</v>
      </c>
      <c r="F3" s="15" t="s">
        <v>111</v>
      </c>
      <c r="H3" s="15" t="s">
        <v>110</v>
      </c>
      <c r="I3" s="15" t="s">
        <v>111</v>
      </c>
    </row>
    <row r="4" spans="1:9" ht="15.75" thickBot="1">
      <c r="A4" s="9" t="s">
        <v>82</v>
      </c>
      <c r="B4" s="33">
        <v>1617</v>
      </c>
      <c r="C4" s="33">
        <v>6047</v>
      </c>
      <c r="E4" s="34">
        <v>2734</v>
      </c>
      <c r="F4" s="33">
        <v>7539</v>
      </c>
      <c r="H4" s="34">
        <v>3837</v>
      </c>
      <c r="I4" s="33">
        <v>9022</v>
      </c>
    </row>
    <row r="5" spans="1:9" ht="15.75" thickBot="1">
      <c r="A5" s="14" t="s">
        <v>83</v>
      </c>
      <c r="B5" s="22">
        <f>SUM(B6:B11)</f>
        <v>6218</v>
      </c>
      <c r="C5" s="22">
        <f>SUM(C6:C11)</f>
        <v>12968</v>
      </c>
      <c r="E5" s="22">
        <f>SUM(E6:E11)</f>
        <v>6218</v>
      </c>
      <c r="F5" s="22">
        <f>SUM(F6:F11)</f>
        <v>12968</v>
      </c>
      <c r="H5" s="22">
        <f>SUM(H6:H11)</f>
        <v>6218</v>
      </c>
      <c r="I5" s="22">
        <f>SUM(I6:I11)</f>
        <v>12968</v>
      </c>
    </row>
    <row r="6" spans="1:9" ht="15.75" thickBot="1">
      <c r="A6" s="10" t="s">
        <v>84</v>
      </c>
      <c r="B6" s="33">
        <v>6218</v>
      </c>
      <c r="C6" s="33">
        <v>12968</v>
      </c>
      <c r="E6" s="34">
        <v>6218</v>
      </c>
      <c r="F6" s="33">
        <v>12968</v>
      </c>
      <c r="H6" s="34">
        <v>6218</v>
      </c>
      <c r="I6" s="33">
        <v>12968</v>
      </c>
    </row>
    <row r="7" spans="1:9" ht="15.75" thickBot="1">
      <c r="A7" s="9" t="s">
        <v>85</v>
      </c>
      <c r="B7" s="33"/>
      <c r="C7" s="33"/>
      <c r="E7" s="34"/>
      <c r="F7" s="33"/>
      <c r="H7" s="34"/>
      <c r="I7" s="33"/>
    </row>
    <row r="8" spans="1:9" ht="15.75" thickBot="1">
      <c r="A8" s="9" t="s">
        <v>86</v>
      </c>
      <c r="B8" s="33"/>
      <c r="C8" s="33"/>
      <c r="E8" s="34"/>
      <c r="F8" s="33"/>
      <c r="H8" s="34"/>
      <c r="I8" s="33"/>
    </row>
    <row r="9" spans="1:9" ht="15.75" thickBot="1">
      <c r="A9" s="9" t="s">
        <v>116</v>
      </c>
      <c r="B9" s="33"/>
      <c r="C9" s="33"/>
      <c r="E9" s="34"/>
      <c r="F9" s="33"/>
      <c r="H9" s="34"/>
      <c r="I9" s="33"/>
    </row>
    <row r="10" spans="1:9" ht="15.75" thickBot="1">
      <c r="A10" s="4" t="s">
        <v>9</v>
      </c>
      <c r="B10" s="33"/>
      <c r="C10" s="33"/>
      <c r="E10" s="34"/>
      <c r="F10" s="33"/>
      <c r="H10" s="34"/>
      <c r="I10" s="33"/>
    </row>
    <row r="11" spans="1:9" ht="15.75" thickBot="1">
      <c r="A11" s="9" t="s">
        <v>87</v>
      </c>
      <c r="B11" s="33"/>
      <c r="C11" s="33"/>
      <c r="E11" s="34"/>
      <c r="F11" s="33"/>
      <c r="H11" s="34"/>
      <c r="I11" s="33"/>
    </row>
    <row r="12" spans="1:9" ht="15.75" thickBot="1">
      <c r="A12" s="14" t="s">
        <v>88</v>
      </c>
      <c r="B12" s="22">
        <f>SUM(B13:B18)</f>
        <v>0</v>
      </c>
      <c r="C12" s="22">
        <f>SUM(C13:C18)</f>
        <v>0</v>
      </c>
      <c r="E12" s="22">
        <f>SUM(E13:E18)</f>
        <v>0</v>
      </c>
      <c r="F12" s="22">
        <f>SUM(F13:F18)</f>
        <v>0</v>
      </c>
      <c r="H12" s="22">
        <f>SUM(H13:H18)</f>
        <v>0</v>
      </c>
      <c r="I12" s="22">
        <f>SUM(I13:I18)</f>
        <v>0</v>
      </c>
    </row>
    <row r="13" spans="1:9" ht="15.75" thickBot="1">
      <c r="A13" s="9" t="s">
        <v>89</v>
      </c>
      <c r="B13" s="33"/>
      <c r="C13" s="33"/>
      <c r="E13" s="34"/>
      <c r="F13" s="33"/>
      <c r="H13" s="34"/>
      <c r="I13" s="33"/>
    </row>
    <row r="14" spans="1:9" ht="15.75" thickBot="1">
      <c r="A14" s="4" t="s">
        <v>90</v>
      </c>
      <c r="B14" s="33"/>
      <c r="C14" s="33"/>
      <c r="E14" s="34"/>
      <c r="F14" s="33"/>
      <c r="H14" s="34"/>
      <c r="I14" s="33"/>
    </row>
    <row r="15" spans="1:9" ht="15.75" thickBot="1">
      <c r="A15" s="9" t="s">
        <v>117</v>
      </c>
      <c r="B15" s="33"/>
      <c r="C15" s="33"/>
      <c r="E15" s="34"/>
      <c r="F15" s="33"/>
      <c r="H15" s="34"/>
      <c r="I15" s="33"/>
    </row>
    <row r="16" spans="1:9" ht="15.75" thickBot="1">
      <c r="A16" s="4" t="s">
        <v>91</v>
      </c>
      <c r="B16" s="33"/>
      <c r="C16" s="33"/>
      <c r="E16" s="34"/>
      <c r="F16" s="33"/>
      <c r="H16" s="34"/>
      <c r="I16" s="33"/>
    </row>
    <row r="17" spans="1:9" ht="15.75" thickBot="1">
      <c r="A17" s="4" t="s">
        <v>118</v>
      </c>
      <c r="B17" s="33"/>
      <c r="C17" s="33"/>
      <c r="E17" s="34"/>
      <c r="F17" s="33"/>
      <c r="H17" s="34"/>
      <c r="I17" s="33"/>
    </row>
    <row r="18" spans="1:9" ht="15.75" thickBot="1">
      <c r="A18" s="4" t="s">
        <v>115</v>
      </c>
      <c r="B18" s="33"/>
      <c r="C18" s="33"/>
      <c r="E18" s="34"/>
      <c r="F18" s="33"/>
      <c r="H18" s="34"/>
      <c r="I18" s="33"/>
    </row>
    <row r="19" spans="1:9" ht="15.75" thickBot="1">
      <c r="A19" s="14" t="s">
        <v>92</v>
      </c>
      <c r="B19" s="22">
        <f>SUM(B20:B26)</f>
        <v>-15000</v>
      </c>
      <c r="C19" s="22">
        <f>SUM(C20:C26)</f>
        <v>-15000</v>
      </c>
      <c r="E19" s="22">
        <f>SUM(E20:E26)</f>
        <v>-12000</v>
      </c>
      <c r="F19" s="22">
        <f>SUM(F20:F26)</f>
        <v>-12000</v>
      </c>
      <c r="H19" s="22">
        <f>SUM(H20:H26)</f>
        <v>-12000</v>
      </c>
      <c r="I19" s="22">
        <f>SUM(I20:I26)</f>
        <v>-12000</v>
      </c>
    </row>
    <row r="20" spans="1:9" ht="15.75" thickBot="1">
      <c r="A20" s="4" t="s">
        <v>93</v>
      </c>
      <c r="B20" s="33">
        <v>-15000</v>
      </c>
      <c r="C20" s="33">
        <v>-15000</v>
      </c>
      <c r="E20" s="34">
        <v>-12000</v>
      </c>
      <c r="F20" s="33">
        <v>-12000</v>
      </c>
      <c r="H20" s="34">
        <v>-12000</v>
      </c>
      <c r="I20" s="33">
        <v>-12000</v>
      </c>
    </row>
    <row r="21" spans="1:9" ht="15.75" thickBot="1">
      <c r="A21" s="7" t="s">
        <v>94</v>
      </c>
      <c r="B21" s="33"/>
      <c r="C21" s="33"/>
      <c r="E21" s="34"/>
      <c r="F21" s="33"/>
      <c r="H21" s="34"/>
      <c r="I21" s="33"/>
    </row>
    <row r="22" spans="1:9" ht="15.75" thickBot="1">
      <c r="A22" s="4" t="s">
        <v>95</v>
      </c>
      <c r="B22" s="33"/>
      <c r="C22" s="33"/>
      <c r="E22" s="34"/>
      <c r="F22" s="33"/>
      <c r="H22" s="34"/>
      <c r="I22" s="33"/>
    </row>
    <row r="23" spans="1:9" ht="15.75" thickBot="1">
      <c r="A23" s="4" t="s">
        <v>96</v>
      </c>
      <c r="B23" s="33"/>
      <c r="C23" s="33"/>
      <c r="E23" s="34"/>
      <c r="F23" s="33"/>
      <c r="H23" s="34"/>
      <c r="I23" s="33"/>
    </row>
    <row r="24" spans="1:9" ht="15.75" thickBot="1">
      <c r="A24" s="7" t="s">
        <v>97</v>
      </c>
      <c r="B24" s="33"/>
      <c r="C24" s="33"/>
      <c r="E24" s="34"/>
      <c r="F24" s="33"/>
      <c r="H24" s="34"/>
      <c r="I24" s="33"/>
    </row>
    <row r="25" spans="1:9" ht="15.75" thickBot="1">
      <c r="A25" s="4" t="s">
        <v>98</v>
      </c>
      <c r="B25" s="33"/>
      <c r="C25" s="33"/>
      <c r="E25" s="34"/>
      <c r="F25" s="33"/>
      <c r="H25" s="34"/>
      <c r="I25" s="33"/>
    </row>
    <row r="26" spans="1:9" ht="15.75" thickBot="1">
      <c r="A26" s="4" t="s">
        <v>99</v>
      </c>
      <c r="B26" s="33"/>
      <c r="C26" s="33"/>
      <c r="E26" s="34"/>
      <c r="F26" s="33"/>
      <c r="H26" s="34"/>
      <c r="I26" s="33"/>
    </row>
    <row r="27" spans="1:9" ht="15.75" thickBot="1">
      <c r="A27" s="4" t="s">
        <v>100</v>
      </c>
      <c r="B27" s="33"/>
      <c r="C27" s="33"/>
      <c r="E27" s="34"/>
      <c r="F27" s="33"/>
      <c r="H27" s="34"/>
      <c r="I27" s="33"/>
    </row>
    <row r="28" spans="1:9" ht="15.75" thickBot="1">
      <c r="A28" s="7" t="s">
        <v>119</v>
      </c>
      <c r="B28" s="33"/>
      <c r="C28" s="33"/>
      <c r="E28" s="34"/>
      <c r="F28" s="33"/>
      <c r="H28" s="34"/>
      <c r="I28" s="33"/>
    </row>
    <row r="29" spans="1:9" ht="15.75" thickBot="1">
      <c r="A29" s="4" t="s">
        <v>120</v>
      </c>
      <c r="B29" s="33"/>
      <c r="C29" s="33"/>
      <c r="E29" s="34"/>
      <c r="F29" s="33"/>
      <c r="H29" s="34"/>
      <c r="I29" s="33"/>
    </row>
    <row r="30" spans="1:9" ht="15.75" thickBot="1">
      <c r="A30" s="14" t="s">
        <v>101</v>
      </c>
      <c r="B30" s="22">
        <f>SUM(B31:B37)</f>
        <v>-1860</v>
      </c>
      <c r="C30" s="22">
        <f>SUM(C31:C37)</f>
        <v>-2786</v>
      </c>
      <c r="E30" s="22">
        <f>SUM(E31:E37)</f>
        <v>-1951</v>
      </c>
      <c r="F30" s="22">
        <f>SUM(F31:F37)</f>
        <v>-2832</v>
      </c>
      <c r="H30" s="22">
        <f>SUM(H31:H37)</f>
        <v>-2048</v>
      </c>
      <c r="I30" s="22">
        <f>SUM(I31:I37)</f>
        <v>-2930</v>
      </c>
    </row>
    <row r="31" spans="1:9" ht="15.75" thickBot="1">
      <c r="A31" s="23" t="s">
        <v>104</v>
      </c>
      <c r="B31" s="33"/>
      <c r="C31" s="33"/>
      <c r="E31" s="34"/>
      <c r="F31" s="33"/>
      <c r="H31" s="34"/>
      <c r="I31" s="33"/>
    </row>
    <row r="32" spans="1:9" ht="15.75" thickBot="1">
      <c r="A32" s="23" t="s">
        <v>121</v>
      </c>
      <c r="B32" s="33">
        <v>-1860</v>
      </c>
      <c r="C32" s="33">
        <v>-2786</v>
      </c>
      <c r="E32" s="34">
        <v>-1951</v>
      </c>
      <c r="F32" s="33">
        <v>-2832</v>
      </c>
      <c r="H32" s="34">
        <v>-2048</v>
      </c>
      <c r="I32" s="33">
        <v>-2930</v>
      </c>
    </row>
    <row r="33" spans="1:9" ht="15.75" thickBot="1">
      <c r="A33" s="24" t="s">
        <v>102</v>
      </c>
      <c r="B33" s="33"/>
      <c r="C33" s="33"/>
      <c r="E33" s="34"/>
      <c r="F33" s="33"/>
      <c r="H33" s="34"/>
      <c r="I33" s="33"/>
    </row>
    <row r="34" spans="1:9" ht="15.75" thickBot="1">
      <c r="A34" s="23" t="s">
        <v>103</v>
      </c>
      <c r="B34" s="33"/>
      <c r="C34" s="33"/>
      <c r="E34" s="34"/>
      <c r="F34" s="33"/>
      <c r="H34" s="34"/>
      <c r="I34" s="33"/>
    </row>
    <row r="35" spans="1:9" ht="15.75" thickBot="1">
      <c r="A35" s="25" t="s">
        <v>122</v>
      </c>
      <c r="B35" s="33"/>
      <c r="C35" s="33"/>
      <c r="E35" s="34"/>
      <c r="F35" s="33"/>
      <c r="H35" s="34"/>
      <c r="I35" s="33"/>
    </row>
    <row r="36" spans="1:9" ht="15.75" thickBot="1">
      <c r="A36" s="23" t="s">
        <v>105</v>
      </c>
      <c r="B36" s="33"/>
      <c r="C36" s="33"/>
      <c r="E36" s="34"/>
      <c r="F36" s="33"/>
      <c r="H36" s="34"/>
      <c r="I36" s="33"/>
    </row>
    <row r="37" spans="1:9" ht="15.75" thickBot="1">
      <c r="A37" s="26" t="s">
        <v>106</v>
      </c>
      <c r="B37" s="33"/>
      <c r="C37" s="33"/>
      <c r="E37" s="34"/>
      <c r="F37" s="33"/>
      <c r="H37" s="34"/>
      <c r="I37" s="33"/>
    </row>
    <row r="39" spans="2:9" ht="12.75">
      <c r="B39" s="21">
        <f>B30+B19+B12+B5+B4</f>
        <v>-9025</v>
      </c>
      <c r="C39" s="21">
        <f>C30+C19+C12+C5+C4</f>
        <v>1229</v>
      </c>
      <c r="E39" s="21">
        <f>E30+E19+E12+E5+E4</f>
        <v>-4999</v>
      </c>
      <c r="F39" s="21">
        <f>F30+F19+F12+F5+F4</f>
        <v>5675</v>
      </c>
      <c r="H39" s="21">
        <f>H30+H19+H12+H5+H4</f>
        <v>-3993</v>
      </c>
      <c r="I39" s="21">
        <f>I30+I19+I12+I5+I4</f>
        <v>7060</v>
      </c>
    </row>
  </sheetData>
  <sheetProtection password="C38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Hagstofa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Guðrún Eggertsdóttir</dc:creator>
  <cp:keywords/>
  <dc:description/>
  <cp:lastModifiedBy>Ómar Már Jónsson</cp:lastModifiedBy>
  <cp:lastPrinted>2013-04-08T09:29:44Z</cp:lastPrinted>
  <dcterms:created xsi:type="dcterms:W3CDTF">2011-12-23T07:51:53Z</dcterms:created>
  <dcterms:modified xsi:type="dcterms:W3CDTF">2013-04-08T14:11:20Z</dcterms:modified>
  <cp:category/>
  <cp:version/>
  <cp:contentType/>
  <cp:contentStatus/>
</cp:coreProperties>
</file>